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3740" tabRatio="525" firstSheet="3" activeTab="8"/>
  </bookViews>
  <sheets>
    <sheet name="3x3 1.karta 06.01.2024" sheetId="1" r:id="rId1"/>
    <sheet name="3x3 2.kārta" sheetId="2" r:id="rId2"/>
    <sheet name="3x3 3.kārta" sheetId="3" r:id="rId3"/>
    <sheet name="3x3 4.kārta" sheetId="4" r:id="rId4"/>
    <sheet name="3x3 5.kārta" sheetId="5" r:id="rId5"/>
    <sheet name="3x3 6.kārta" sheetId="6" r:id="rId6"/>
    <sheet name="3x3 7.kārta" sheetId="7" r:id="rId7"/>
    <sheet name="3x3 8.kārta" sheetId="8" r:id="rId8"/>
    <sheet name="3x3 9.kārta" sheetId="9" r:id="rId9"/>
    <sheet name="Sheet1" sheetId="10" r:id="rId10"/>
  </sheets>
  <definedNames>
    <definedName name="news_61" localSheetId="0">'3x3 1.karta 06.01.2024'!$A$1</definedName>
  </definedNames>
  <calcPr fullCalcOnLoad="1"/>
</workbook>
</file>

<file path=xl/sharedStrings.xml><?xml version="1.0" encoding="utf-8"?>
<sst xmlns="http://schemas.openxmlformats.org/spreadsheetml/2006/main" count="5450" uniqueCount="2864">
  <si>
    <t>Spēlētājs</t>
  </si>
  <si>
    <t>2. ezers</t>
  </si>
  <si>
    <t>3. ezers</t>
  </si>
  <si>
    <t>1. ezers</t>
  </si>
  <si>
    <t>Kārtas rezultāts</t>
  </si>
  <si>
    <t>Komanda</t>
  </si>
  <si>
    <t>Nr.p.k.</t>
  </si>
  <si>
    <t>1.hosts</t>
  </si>
  <si>
    <t xml:space="preserve">     Isoin kala:</t>
  </si>
  <si>
    <t>Komandu punkti (tiek aprēķināti katram ezeram atsevišķi, summējot spēlētāju punktus):</t>
  </si>
  <si>
    <t>1. vieta - 12 pt</t>
  </si>
  <si>
    <t>2. vieta - 10 pt</t>
  </si>
  <si>
    <t>3. vieta - 8 pt</t>
  </si>
  <si>
    <t>4. vieta - 6 pt</t>
  </si>
  <si>
    <t>5. vieta - 5 pt</t>
  </si>
  <si>
    <t>----</t>
  </si>
  <si>
    <t>9. vieta - 1 pt</t>
  </si>
  <si>
    <t>Competition finished. Results:</t>
  </si>
  <si>
    <t xml:space="preserve">     Omat kalat:</t>
  </si>
  <si>
    <t xml:space="preserve">     WerNeo:</t>
  </si>
  <si>
    <t>zivju svars</t>
  </si>
  <si>
    <t>zivju skaits</t>
  </si>
  <si>
    <t>speczivju skaits</t>
  </si>
  <si>
    <t>spec zivju svars</t>
  </si>
  <si>
    <t>punkti par svaru</t>
  </si>
  <si>
    <t>punkti par skaitu</t>
  </si>
  <si>
    <t>punkti par sp.z. Skaitu</t>
  </si>
  <si>
    <t>KOPĀ PUNKTI</t>
  </si>
  <si>
    <t>punkti par specz. sv.</t>
  </si>
  <si>
    <t>Nr p.k.</t>
  </si>
  <si>
    <t>1.ezers</t>
  </si>
  <si>
    <t>2.ezers</t>
  </si>
  <si>
    <t>3.ezers</t>
  </si>
  <si>
    <t>Uzmanību !!! - Spēlētāja settingos pie valsts piederības jānorāda, ko ķers (sk, sv, sug).</t>
  </si>
  <si>
    <t xml:space="preserve"> - </t>
  </si>
  <si>
    <t>Spec.Zivju nosaukumu tulkojumi uz somu val.</t>
  </si>
  <si>
    <t>Rezultātu aprēķins:</t>
  </si>
  <si>
    <t>Dalībnieki</t>
  </si>
  <si>
    <t>Komandas punkti</t>
  </si>
  <si>
    <t>Komandu punkti</t>
  </si>
  <si>
    <t>Savāktie punkti 1.ezers</t>
  </si>
  <si>
    <t>Komandas punkti KOPĀ</t>
  </si>
  <si>
    <t>Savāktie punkti 2.ezers</t>
  </si>
  <si>
    <t>Savāktie punkti 3.ezers</t>
  </si>
  <si>
    <t>Pasuri</t>
  </si>
  <si>
    <t>spec zivju skaits</t>
  </si>
  <si>
    <t>Silver bream</t>
  </si>
  <si>
    <t xml:space="preserve">     janchuks_co:</t>
  </si>
  <si>
    <t>Bermudu trijstūris</t>
  </si>
  <si>
    <t>3.kārta</t>
  </si>
  <si>
    <t>4.kārta</t>
  </si>
  <si>
    <t>5.kārta</t>
  </si>
  <si>
    <t>6.kārta</t>
  </si>
  <si>
    <t>7.kārta</t>
  </si>
  <si>
    <t>Roach</t>
  </si>
  <si>
    <t>Sarki</t>
  </si>
  <si>
    <t>Kopā 2.kārtā</t>
  </si>
  <si>
    <t xml:space="preserve">     kamis:</t>
  </si>
  <si>
    <t xml:space="preserve">     Kiiski   Lukumäärä: 1   Yhteispaino: 13   (Suurin: 13 g)</t>
  </si>
  <si>
    <t>8.kārta</t>
  </si>
  <si>
    <t>KOPĀ turnīrā</t>
  </si>
  <si>
    <t>3. ķer konkrētas sugas(-gu) zivis (1 zivs – 2 punkti + par katriem 100g konkrētās zivs – 1 punkts).</t>
  </si>
  <si>
    <t xml:space="preserve">     Kiiski   Lukumäärä: 4   Yhteispaino: 98   (Suurin: 33 g)</t>
  </si>
  <si>
    <t xml:space="preserve">     Ejus:</t>
  </si>
  <si>
    <t xml:space="preserve">     Kiiski   Lukumäärä: 1   Yhteispaino: 23   (Suurin: 23 g)</t>
  </si>
  <si>
    <t xml:space="preserve">     Särki   Lukumäärä: 1   Yhteispaino: 39   (Suurin: 39 g)</t>
  </si>
  <si>
    <t xml:space="preserve">     Särki   Lukumäärä: 1   Yhteispaino: 30   (Suurin: 30 g)</t>
  </si>
  <si>
    <t xml:space="preserve">     Kirjolohi   Lukumäärä: 1   Yhteispaino: 952   (Suurin: 952 g)</t>
  </si>
  <si>
    <t>New LAN CLIENT competition started: Savilahti. (16.3. 9:20/ 30 min/ Medium / All species / Normal ice) [06.01.2024 20:00]</t>
  </si>
  <si>
    <t xml:space="preserve">       1. [SOYUZ] vv-35 [SV]  7322 g </t>
  </si>
  <si>
    <t xml:space="preserve">       2. Alex [LV]  6292 g </t>
  </si>
  <si>
    <t xml:space="preserve">       3. [SOYUZ] SERg [SK]  5708 g </t>
  </si>
  <si>
    <t xml:space="preserve">       4. [KARPS] SHARPS [SK]  5683 g </t>
  </si>
  <si>
    <t xml:space="preserve">       5. [Bermudu trijsturis] Ejus [SK]  5460 g </t>
  </si>
  <si>
    <t xml:space="preserve">      *6. [Bermudu trijsturis] Guntars(Sigulda) [SV]  4562 g </t>
  </si>
  <si>
    <t xml:space="preserve">       7. [Krikumi] ANDO [SV]  4410 g </t>
  </si>
  <si>
    <t xml:space="preserve">       8. [Karps] Pantera [SV]  4389 g </t>
  </si>
  <si>
    <t xml:space="preserve">       9. [SOYUZ] Ded [SUG]  4145 g </t>
  </si>
  <si>
    <t xml:space="preserve">       10. [KARPS] kamis [SUG]  3585 g </t>
  </si>
  <si>
    <t xml:space="preserve">       11. [STORM] janchuks_co  3329 g </t>
  </si>
  <si>
    <t xml:space="preserve">       12. [Krikumi] Raitis LV [SK]  3247 g </t>
  </si>
  <si>
    <t xml:space="preserve">       13. [Bermudu trijsturis] WerNeo [SUG]  3034 g </t>
  </si>
  <si>
    <t xml:space="preserve">       14. [Centrinieks] Peecis [SUG]  2157 g </t>
  </si>
  <si>
    <t xml:space="preserve">       15. [Krikumi] papa lv [SUG]  2131 g </t>
  </si>
  <si>
    <t xml:space="preserve">       16. [Centrinieks] Halav4iks_ [SV]  1941 g </t>
  </si>
  <si>
    <t xml:space="preserve">       17. [Relax] &lt;- Phase [LTU]  0 g (disq)</t>
  </si>
  <si>
    <t xml:space="preserve">       18. [Centrinieks] Olgis [SK]  0 g (disq)</t>
  </si>
  <si>
    <t xml:space="preserve">     Ahven   Lukumäärä: 19   Yhteispaino: 1194   (Suurin: 147 g)</t>
  </si>
  <si>
    <t xml:space="preserve">     Kiiski   Lukumäärä: 1   Yhteispaino: 11   (Suurin: 11 g)</t>
  </si>
  <si>
    <t xml:space="preserve">     Siika   Lukumäärä: 2   Yhteispaino: 537   (Suurin: 296 g)</t>
  </si>
  <si>
    <t xml:space="preserve">     Lahna   Lukumäärä: 2   Yhteispaino: 830   (Suurin: 481 g)</t>
  </si>
  <si>
    <t xml:space="preserve">     Pasuri   Lukumäärä: 14   Yhteispaino: 1473   (Suurin: 136 g)</t>
  </si>
  <si>
    <t xml:space="preserve">     Säyne   Lukumäärä: 1   Yhteispaino: 365   (Suurin: 365 g)</t>
  </si>
  <si>
    <t xml:space="preserve">     Sorva   Lukumäärä: 1   Yhteispaino: 152   (Suurin: 152 g)</t>
  </si>
  <si>
    <t xml:space="preserve">     vv-35:</t>
  </si>
  <si>
    <t xml:space="preserve">     Ahven   Lukumäärä: 8   Yhteispaino: 456   (Suurin: 98 g)</t>
  </si>
  <si>
    <t xml:space="preserve">     Kiiski   Lukumäärä: 10   Yhteispaino: 131   (Suurin: 27 g)</t>
  </si>
  <si>
    <t xml:space="preserve">     Särki   Lukumäärä: 4   Yhteispaino: 375   (Suurin: 189 g)</t>
  </si>
  <si>
    <t xml:space="preserve">     Lahna   Lukumäärä: 3   Yhteispaino: 1321   (Suurin: 511 g)</t>
  </si>
  <si>
    <t xml:space="preserve">     Pasuri   Lukumäärä: 24   Yhteispaino: 4102   (Suurin: 279 g)</t>
  </si>
  <si>
    <t xml:space="preserve">     Sorva   Lukumäärä: 8   Yhteispaino: 937   (Suurin: 171 g)</t>
  </si>
  <si>
    <t xml:space="preserve">     Alex:</t>
  </si>
  <si>
    <t xml:space="preserve">     Ahven   Lukumäärä: 7   Yhteispaino: 615   (Suurin: 114 g)</t>
  </si>
  <si>
    <t xml:space="preserve">     Kiiski   Lukumäärä: 8   Yhteispaino: 152   (Suurin: 32 g)</t>
  </si>
  <si>
    <t xml:space="preserve">     Lahna   Lukumäärä: 6   Yhteispaino: 2656   (Suurin: 556 g)</t>
  </si>
  <si>
    <t xml:space="preserve">     Pasuri   Lukumäärä: 3   Yhteispaino: 397   (Suurin: 140 g)</t>
  </si>
  <si>
    <t xml:space="preserve">     Säyne   Lukumäärä: 3   Yhteispaino: 1138   (Suurin: 493 g)</t>
  </si>
  <si>
    <t xml:space="preserve">     Sorva   Lukumäärä: 8   Yhteispaino: 1298   (Suurin: 227 g)</t>
  </si>
  <si>
    <t xml:space="preserve">     Salakka   Lukumäärä: 1   Yhteispaino: 36   (Suurin: 36 g)</t>
  </si>
  <si>
    <t xml:space="preserve">     SERg:</t>
  </si>
  <si>
    <t xml:space="preserve">     Ahven   Lukumäärä: 9   Yhteispaino: 476   (Suurin: 81 g)</t>
  </si>
  <si>
    <t xml:space="preserve">     Kiiski   Lukumäärä: 12   Yhteispaino: 285   (Suurin: 45 g)</t>
  </si>
  <si>
    <t xml:space="preserve">     Siika   Lukumäärä: 1   Yhteispaino: 477   (Suurin: 477 g)</t>
  </si>
  <si>
    <t xml:space="preserve">     Särki   Lukumäärä: 8   Yhteispaino: 227   (Suurin: 67 g)</t>
  </si>
  <si>
    <t xml:space="preserve">     Lahna   Lukumäärä: 9   Yhteispaino: 3225   (Suurin: 462 g)</t>
  </si>
  <si>
    <t xml:space="preserve">     Pasuri   Lukumäärä: 2   Yhteispaino: 284   (Suurin: 157 g)</t>
  </si>
  <si>
    <t xml:space="preserve">     Säyne   Lukumäärä: 1   Yhteispaino: 466   (Suurin: 466 g)</t>
  </si>
  <si>
    <t xml:space="preserve">     Sorva   Lukumäärä: 2   Yhteispaino: 268   (Suurin: 147 g)</t>
  </si>
  <si>
    <t xml:space="preserve">     SHARPS:</t>
  </si>
  <si>
    <t xml:space="preserve">     Ahven   Lukumäärä: 18   Yhteispaino: 1339   (Suurin: 133 g)</t>
  </si>
  <si>
    <t xml:space="preserve">     Kiiski   Lukumäärä: 2   Yhteispaino: 26   (Suurin: 15 g)</t>
  </si>
  <si>
    <t xml:space="preserve">     Särki   Lukumäärä: 1   Yhteispaino: 123   (Suurin: 123 g)</t>
  </si>
  <si>
    <t xml:space="preserve">     Lahna   Lukumäärä: 10   Yhteispaino: 4195   (Suurin: 934 g)</t>
  </si>
  <si>
    <t xml:space="preserve">     Ahven   Lukumäärä: 6   Yhteispaino: 257   (Suurin: 55 g)</t>
  </si>
  <si>
    <t xml:space="preserve">     Kiiski   Lukumäärä: 10   Yhteispaino: 267   (Suurin: 52 g)</t>
  </si>
  <si>
    <t xml:space="preserve">     Hauki   Lukumäärä: 2   Yhteispaino: 1389   (Suurin: 802 g)</t>
  </si>
  <si>
    <t xml:space="preserve">     Särki   Lukumäärä: 12   Yhteispaino: 1352   (Suurin: 226 g)</t>
  </si>
  <si>
    <t xml:space="preserve">     Lahna   Lukumäärä: 7   Yhteispaino: 2195   (Suurin: 385 g)</t>
  </si>
  <si>
    <t xml:space="preserve">     ANDO:</t>
  </si>
  <si>
    <t xml:space="preserve">     Ahven   Lukumäärä: 11   Yhteispaino: 474   (Suurin: 96 g)</t>
  </si>
  <si>
    <t xml:space="preserve">     Kiiski   Lukumäärä: 6   Yhteispaino: 131   (Suurin: 37 g)</t>
  </si>
  <si>
    <t xml:space="preserve">     Särki   Lukumäärä: 11   Yhteispaino: 810   (Suurin: 199 g)</t>
  </si>
  <si>
    <t xml:space="preserve">     Lahna   Lukumäärä: 8   Yhteispaino: 2655   (Suurin: 522 g)</t>
  </si>
  <si>
    <t xml:space="preserve">     Pasuri   Lukumäärä: 2   Yhteispaino: 340   (Suurin: 178 g)</t>
  </si>
  <si>
    <t xml:space="preserve">     Pantera:</t>
  </si>
  <si>
    <t xml:space="preserve">     Särki   Lukumäärä: 7   Yhteispaino: 661   (Suurin: 191 g)</t>
  </si>
  <si>
    <t xml:space="preserve">     Lahna   Lukumäärä: 6   Yhteispaino: 1984   (Suurin: 408 g)</t>
  </si>
  <si>
    <t xml:space="preserve">     Pasuri   Lukumäärä: 14   Yhteispaino: 1744   (Suurin: 148 g)</t>
  </si>
  <si>
    <t xml:space="preserve">     Ded:</t>
  </si>
  <si>
    <t xml:space="preserve">     Ahven   Lukumäärä: 9   Yhteispaino: 661   (Suurin: 106 g)</t>
  </si>
  <si>
    <t xml:space="preserve">     Kiiski   Lukumäärä: 18   Yhteispaino: 373   (Suurin: 43 g)</t>
  </si>
  <si>
    <t xml:space="preserve">     Siika   Lukumäärä: 2   Yhteispaino: 736   (Suurin: 387 g)</t>
  </si>
  <si>
    <t xml:space="preserve">     Särki   Lukumäärä: 6   Yhteispaino: 170   (Suurin: 81 g)</t>
  </si>
  <si>
    <t xml:space="preserve">     Lahna   Lukumäärä: 4   Yhteispaino: 1615   (Suurin: 517 g)</t>
  </si>
  <si>
    <t xml:space="preserve">     Pasuri   Lukumäärä: 2   Yhteispaino: 199   (Suurin: 132 g)</t>
  </si>
  <si>
    <t xml:space="preserve">     Säyne   Lukumäärä: 1   Yhteispaino: 391   (Suurin: 391 g)</t>
  </si>
  <si>
    <t xml:space="preserve">     Ahven   Lukumäärä: 4   Yhteispaino: 323   (Suurin: 252 g)</t>
  </si>
  <si>
    <t xml:space="preserve">     Särki   Lukumäärä: 11   Yhteispaino: 784   (Suurin: 201 g)</t>
  </si>
  <si>
    <t xml:space="preserve">     Lahna   Lukumäärä: 7   Yhteispaino: 2202   (Suurin: 396 g)</t>
  </si>
  <si>
    <t xml:space="preserve">     Sorva   Lukumäärä: 2   Yhteispaino: 248   (Suurin: 151 g)</t>
  </si>
  <si>
    <t xml:space="preserve">     Salakka   Lukumäärä: 1   Yhteispaino: 28   (Suurin: 28 g)</t>
  </si>
  <si>
    <t xml:space="preserve">     Ahven   Lukumäärä: 10   Yhteispaino: 485   (Suurin: 85 g)</t>
  </si>
  <si>
    <t xml:space="preserve">     Kiiski   Lukumäärä: 3   Yhteispaino: 25   (Suurin: 9 g)</t>
  </si>
  <si>
    <t xml:space="preserve">     Särki   Lukumäärä: 20   Yhteispaino: 680   (Suurin: 138 g)</t>
  </si>
  <si>
    <t xml:space="preserve">     Lahna   Lukumäärä: 5   Yhteispaino: 1728   (Suurin: 373 g)</t>
  </si>
  <si>
    <t xml:space="preserve">     Pasuri   Lukumäärä: 3   Yhteispaino: 411   (Suurin: 154 g)</t>
  </si>
  <si>
    <t xml:space="preserve">     Raitis LV:</t>
  </si>
  <si>
    <t xml:space="preserve">     Ahven   Lukumäärä: 4   Yhteispaino: 179   (Suurin: 135 g)</t>
  </si>
  <si>
    <t xml:space="preserve">     Kiiski   Lukumäärä: 4   Yhteispaino: 98   (Suurin: 36 g)</t>
  </si>
  <si>
    <t xml:space="preserve">     Siika   Lukumäärä: 1   Yhteispaino: 233   (Suurin: 233 g)</t>
  </si>
  <si>
    <t xml:space="preserve">     Särki   Lukumäärä: 6   Yhteispaino: 230   (Suurin: 92 g)</t>
  </si>
  <si>
    <t xml:space="preserve">     Lahna   Lukumäärä: 7   Yhteispaino: 2507   (Suurin: 575 g)</t>
  </si>
  <si>
    <t xml:space="preserve">     Ahven   Lukumäärä: 3   Yhteispaino: 162   (Suurin: 130 g)</t>
  </si>
  <si>
    <t xml:space="preserve">     Kiiski   Lukumäärä: 3   Yhteispaino: 44   (Suurin: 20 g)</t>
  </si>
  <si>
    <t xml:space="preserve">     Särki   Lukumäärä: 4   Yhteispaino: 337   (Suurin: 193 g)</t>
  </si>
  <si>
    <t xml:space="preserve">     Lahna   Lukumäärä: 5   Yhteispaino: 2348   (Suurin: 1031 g)</t>
  </si>
  <si>
    <t xml:space="preserve">     Sorva   Lukumäärä: 1   Yhteispaino: 143   (Suurin: 143 g)</t>
  </si>
  <si>
    <t xml:space="preserve">     Peecis:</t>
  </si>
  <si>
    <t xml:space="preserve">     Ahven   Lukumäärä: 9   Yhteispaino: 428   (Suurin: 92 g)</t>
  </si>
  <si>
    <t xml:space="preserve">     Kiiski   Lukumäärä: 6   Yhteispaino: 115   (Suurin: 32 g)</t>
  </si>
  <si>
    <t xml:space="preserve">     Särki   Lukumäärä: 1   Yhteispaino: 85   (Suurin: 85 g)</t>
  </si>
  <si>
    <t xml:space="preserve">     Lahna   Lukumäärä: 2   Yhteispaino: 882   (Suurin: 485 g)</t>
  </si>
  <si>
    <t xml:space="preserve">     Pasuri   Lukumäärä: 3   Yhteispaino: 357   (Suurin: 143 g)</t>
  </si>
  <si>
    <t xml:space="preserve">     Sorva   Lukumäärä: 2   Yhteispaino: 290   (Suurin: 163 g)</t>
  </si>
  <si>
    <t xml:space="preserve">     papa lv:</t>
  </si>
  <si>
    <t xml:space="preserve">     Ahven   Lukumäärä: 4   Yhteispaino: 135   (Suurin: 71 g)</t>
  </si>
  <si>
    <t xml:space="preserve">     Kiiski   Lukumäärä: 2   Yhteispaino: 47   (Suurin: 31 g)</t>
  </si>
  <si>
    <t xml:space="preserve">     Siika   Lukumäärä: 1   Yhteispaino: 265   (Suurin: 265 g)</t>
  </si>
  <si>
    <t xml:space="preserve">     Särki   Lukumäärä: 2   Yhteispaino: 170   (Suurin: 157 g)</t>
  </si>
  <si>
    <t xml:space="preserve">     Lahna   Lukumäärä: 2   Yhteispaino: 625   (Suurin: 369 g)</t>
  </si>
  <si>
    <t xml:space="preserve">     Pasuri   Lukumäärä: 1   Yhteispaino: 81   (Suurin: 81 g)</t>
  </si>
  <si>
    <t xml:space="preserve">     Säyne   Lukumäärä: 1   Yhteispaino: 367   (Suurin: 367 g)</t>
  </si>
  <si>
    <t xml:space="preserve">     Sorva   Lukumäärä: 3   Yhteispaino: 441   (Suurin: 174 g)</t>
  </si>
  <si>
    <t xml:space="preserve">     Halav4iks_:</t>
  </si>
  <si>
    <t xml:space="preserve">     Ahven   Lukumäärä: 2   Yhteispaino: 54   (Suurin: 30 g)</t>
  </si>
  <si>
    <t xml:space="preserve">     Kiiski   Lukumäärä: 6   Yhteispaino: 117   (Suurin: 38 g)</t>
  </si>
  <si>
    <t xml:space="preserve">     Siika   Lukumäärä: 2   Yhteispaino: 673   (Suurin: 435 g)</t>
  </si>
  <si>
    <t xml:space="preserve">     Särki   Lukumäärä: 1   Yhteispaino: 58   (Suurin: 58 g)</t>
  </si>
  <si>
    <t xml:space="preserve">     Pasuri   Lukumäärä: 4   Yhteispaino: 457   (Suurin: 148 g)</t>
  </si>
  <si>
    <t xml:space="preserve">     Sorva   Lukumäärä: 4   Yhteispaino: 582   (Suurin: 222 g)</t>
  </si>
  <si>
    <t xml:space="preserve">     WerNeo  Lahna  1031 g</t>
  </si>
  <si>
    <t>New LAN CLIENT competition started: Siika-valkeinen. (16.3. 9:20/ 30 min/ Medium / All species / Normal ice) [06.01.2024 20:39]</t>
  </si>
  <si>
    <t xml:space="preserve">       1. Alex [LV]  13371 g </t>
  </si>
  <si>
    <t xml:space="preserve">       2. [STORM] janchuks_co  9633 g </t>
  </si>
  <si>
    <t xml:space="preserve">       3. [SOYUZ] vv-35 [SV]  7766 g </t>
  </si>
  <si>
    <t xml:space="preserve">       4. [Krikumi] ANDO [SV]  6628 g </t>
  </si>
  <si>
    <t xml:space="preserve">      *5. [Bermudu trijsturis] Guntars(Sigulda) [SV]  5032 g </t>
  </si>
  <si>
    <t xml:space="preserve">       6. [Bermudu trijsturis] Ejus [SK]  4579 g </t>
  </si>
  <si>
    <t xml:space="preserve">       7. [SOYUZ] Ded [SUG]  4096 g </t>
  </si>
  <si>
    <t xml:space="preserve">       8. [Karps] Pantera [SV]  4001 g </t>
  </si>
  <si>
    <t xml:space="preserve">       9. [Centrinieks] Peecis [SUG]  3338 g </t>
  </si>
  <si>
    <t xml:space="preserve">       10. [Centrinieks] Olgis [SK]  3328 g </t>
  </si>
  <si>
    <t xml:space="preserve">       11. [SOYUZ] SERg [SK]  2449 g </t>
  </si>
  <si>
    <t xml:space="preserve">       12. [Krikumi] papa lv [SUG]  2238 g </t>
  </si>
  <si>
    <t xml:space="preserve">       13. [Centrinieks] Halav4iks_ [SV]  2032 g </t>
  </si>
  <si>
    <t xml:space="preserve">       14. [KARPS] kamis [SUG]  1608 g </t>
  </si>
  <si>
    <t xml:space="preserve">       15. [Krikumi] Raitis LV [SK]  1488 g </t>
  </si>
  <si>
    <t xml:space="preserve">       16. [Bermudu trijsturis] WerNeo [SUG]  1276 g </t>
  </si>
  <si>
    <t xml:space="preserve">       17. [KARPS] SHARPS [SK]  308 g </t>
  </si>
  <si>
    <t xml:space="preserve">     Ahven   Lukumäärä: 5   Yhteispaino: 378   (Suurin: 128 g)</t>
  </si>
  <si>
    <t xml:space="preserve">     Siika   Lukumäärä: 9   Yhteispaino: 4631   (Suurin: 717 g)</t>
  </si>
  <si>
    <t xml:space="preserve">     Ahven   Lukumäärä: 7   Yhteispaino: 846   (Suurin: 193 g)</t>
  </si>
  <si>
    <t xml:space="preserve">     Siika   Lukumäärä: 26   Yhteispaino: 12525   (Suurin: 1445 g)</t>
  </si>
  <si>
    <t xml:space="preserve">     Ahven   Lukumäärä: 7   Yhteispaino: 180   (Suurin: 40 g)</t>
  </si>
  <si>
    <t xml:space="preserve">     Kiiski   Lukumäärä: 4   Yhteispaino: 170   (Suurin: 51 g)</t>
  </si>
  <si>
    <t xml:space="preserve">     Siika   Lukumäärä: 20   Yhteispaino: 9137   (Suurin: 582 g)</t>
  </si>
  <si>
    <t xml:space="preserve">     Särki   Lukumäärä: 3   Yhteispaino: 146   (Suurin: 62 g)</t>
  </si>
  <si>
    <t xml:space="preserve">     Ahven   Lukumäärä: 5   Yhteispaino: 140   (Suurin: 34 g)</t>
  </si>
  <si>
    <t xml:space="preserve">     H.nieriä   Lukumäärä: 1   Yhteispaino: 1432   (Suurin: 1432 g)</t>
  </si>
  <si>
    <t xml:space="preserve">     Siika   Lukumäärä: 19   Yhteispaino: 6155   (Suurin: 631 g)</t>
  </si>
  <si>
    <t xml:space="preserve">     Ahven   Lukumäärä: 10   Yhteispaino: 283   (Suurin: 46 g)</t>
  </si>
  <si>
    <t xml:space="preserve">     Kiiski   Lukumäärä: 1   Yhteispaino: 45   (Suurin: 45 g)</t>
  </si>
  <si>
    <t xml:space="preserve">     Siika   Lukumäärä: 18   Yhteispaino: 6186   (Suurin: 645 g)</t>
  </si>
  <si>
    <t xml:space="preserve">     Särki   Lukumäärä: 3   Yhteispaino: 114   (Suurin: 48 g)</t>
  </si>
  <si>
    <t xml:space="preserve">     Ahven   Lukumäärä: 16   Yhteispaino: 455   (Suurin: 50 g)</t>
  </si>
  <si>
    <t xml:space="preserve">     Kiiski   Lukumäärä: 5   Yhteispaino: 180   (Suurin: 52 g)</t>
  </si>
  <si>
    <t xml:space="preserve">     Siika   Lukumäärä: 15   Yhteispaino: 3914   (Suurin: 498 g)</t>
  </si>
  <si>
    <t xml:space="preserve">     Ahven   Lukumäärä: 17   Yhteispaino: 1244   (Suurin: 137 g)</t>
  </si>
  <si>
    <t xml:space="preserve">     Kiiski   Lukumäärä: 3   Yhteispaino: 61   (Suurin: 23 g)</t>
  </si>
  <si>
    <t xml:space="preserve">     Siika   Lukumäärä: 12   Yhteispaino: 2447   (Suurin: 273 g)</t>
  </si>
  <si>
    <t xml:space="preserve">     Särki   Lukumäärä: 10   Yhteispaino: 344   (Suurin: 47 g)</t>
  </si>
  <si>
    <t xml:space="preserve">     Ahven   Lukumäärä: 21   Yhteispaino: 1060   (Suurin: 117 g)</t>
  </si>
  <si>
    <t xml:space="preserve">     Siika   Lukumäärä: 7   Yhteispaino: 2941   (Suurin: 492 g)</t>
  </si>
  <si>
    <t xml:space="preserve">     Ahven   Lukumäärä: 5   Yhteispaino: 416   (Suurin: 276 g)</t>
  </si>
  <si>
    <t xml:space="preserve">     Kiiski   Lukumäärä: 2   Yhteispaino: 37   (Suurin: 23 g)</t>
  </si>
  <si>
    <t xml:space="preserve">     Siika   Lukumäärä: 9   Yhteispaino: 2709   (Suurin: 582 g)</t>
  </si>
  <si>
    <t xml:space="preserve">     Särki   Lukumäärä: 5   Yhteispaino: 176   (Suurin: 45 g)</t>
  </si>
  <si>
    <t xml:space="preserve">     Olgis:</t>
  </si>
  <si>
    <t xml:space="preserve">     Ahven   Lukumäärä: 21   Yhteispaino: 653   (Suurin: 82 g)</t>
  </si>
  <si>
    <t xml:space="preserve">     Kiiski   Lukumäärä: 2   Yhteispaino: 70   (Suurin: 41 g)</t>
  </si>
  <si>
    <t xml:space="preserve">     Siika   Lukumäärä: 5   Yhteispaino: 2216   (Suurin: 595 g)</t>
  </si>
  <si>
    <t xml:space="preserve">     Särki   Lukumäärä: 9   Yhteispaino: 389   (Suurin: 60 g)</t>
  </si>
  <si>
    <t xml:space="preserve">     Ahven   Lukumäärä: 24   Yhteispaino: 1616   (Suurin: 295 g)</t>
  </si>
  <si>
    <t xml:space="preserve">     Kiiski   Lukumäärä: 7   Yhteispaino: 125   (Suurin: 23 g)</t>
  </si>
  <si>
    <t xml:space="preserve">     Siika   Lukumäärä: 2   Yhteispaino: 496   (Suurin: 277 g)</t>
  </si>
  <si>
    <t xml:space="preserve">     Särki   Lukumäärä: 5   Yhteispaino: 212   (Suurin: 55 g)</t>
  </si>
  <si>
    <t xml:space="preserve">     Ahven   Lukumäärä: 11   Yhteispaino: 316   (Suurin: 45 g)</t>
  </si>
  <si>
    <t xml:space="preserve">     Kiiski   Lukumäärä: 3   Yhteispaino: 113   (Suurin: 55 g)</t>
  </si>
  <si>
    <t xml:space="preserve">     Siika   Lukumäärä: 7   Yhteispaino: 1760   (Suurin: 336 g)</t>
  </si>
  <si>
    <t xml:space="preserve">     Särki   Lukumäärä: 1   Yhteispaino: 49   (Suurin: 49 g)</t>
  </si>
  <si>
    <t xml:space="preserve">     Ahven   Lukumäärä: 21   Yhteispaino: 618   (Suurin: 49 g)</t>
  </si>
  <si>
    <t xml:space="preserve">     Kiiski   Lukumäärä: 4   Yhteispaino: 107   (Suurin: 33 g)</t>
  </si>
  <si>
    <t xml:space="preserve">     Siika   Lukumäärä: 2   Yhteispaino: 1307   (Suurin: 710 g)</t>
  </si>
  <si>
    <t xml:space="preserve">     Ahven   Lukumäärä: 24   Yhteispaino: 541   (Suurin: 38 g)</t>
  </si>
  <si>
    <t xml:space="preserve">     Siika   Lukumäärä: 5   Yhteispaino: 1067   (Suurin: 279 g)</t>
  </si>
  <si>
    <t xml:space="preserve">     Ahven   Lukumäärä: 23   Yhteispaino: 831   (Suurin: 108 g)</t>
  </si>
  <si>
    <t xml:space="preserve">     Kiiski   Lukumäärä: 17   Yhteispaino: 514   (Suurin: 50 g)</t>
  </si>
  <si>
    <t xml:space="preserve">     Särki   Lukumäärä: 3   Yhteispaino: 143   (Suurin: 58 g)</t>
  </si>
  <si>
    <t xml:space="preserve">     Ahven   Lukumäärä: 16   Yhteispaino: 381   (Suurin: 36 g)</t>
  </si>
  <si>
    <t xml:space="preserve">     Kiiski   Lukumäärä: 9   Yhteispaino: 203   (Suurin: 30 g)</t>
  </si>
  <si>
    <t xml:space="preserve">     Särki   Lukumäärä: 15   Yhteispaino: 692   (Suurin: 59 g)</t>
  </si>
  <si>
    <t xml:space="preserve">     Ahven   Lukumäärä: 12   Yhteispaino: 308   (Suurin: 33 g)</t>
  </si>
  <si>
    <t xml:space="preserve">     Alex  Siika  1445 g</t>
  </si>
  <si>
    <t>New LAN CLIENT competition started: Kolmisoppi. (11.11. 9:20/ 30 min/ Medium / All species / Normal ice) [06.01.2024 21:16]</t>
  </si>
  <si>
    <t xml:space="preserve">       1. [Centrinieks] Peecis [SUG]  4131 g </t>
  </si>
  <si>
    <t xml:space="preserve">       2. [Bermudu trijsturis] Ejus [SK]  3728 g </t>
  </si>
  <si>
    <t xml:space="preserve">       3. Alex [LV]  3512 g </t>
  </si>
  <si>
    <t xml:space="preserve">       4. [STORM] janchuks_co  3454 g </t>
  </si>
  <si>
    <t xml:space="preserve">       5. [Krikumi] ANDO [SV]  3296 g </t>
  </si>
  <si>
    <t xml:space="preserve">      *6. [Bermudu trijsturis] Guntars(Sigulda) [SV]  3187 g </t>
  </si>
  <si>
    <t xml:space="preserve">       7. [KARPS] kamis [SUG]  2791 g </t>
  </si>
  <si>
    <t xml:space="preserve">       8. [SOYUZ] Ded [SUG]  2686 g </t>
  </si>
  <si>
    <t xml:space="preserve">       9. [KARPS] SHARPS [SK]  2635 g </t>
  </si>
  <si>
    <t xml:space="preserve">       10. [SOYUZ] SERg [SK]  2248 g </t>
  </si>
  <si>
    <t xml:space="preserve">       11. [SOYUZ] vv-35 [SV]  2048 g </t>
  </si>
  <si>
    <t xml:space="preserve">       12. [Karps] Pantera [SV]  1960 g </t>
  </si>
  <si>
    <t xml:space="preserve">       13. [Centrinieks] Halav4iks_ [SV]  1112 g </t>
  </si>
  <si>
    <t xml:space="preserve">       14. [Krikumi] papa lv [SUG]  591 g </t>
  </si>
  <si>
    <t xml:space="preserve">       15. [Bermudu trijsturis] WerNeo [SUG]  536 g </t>
  </si>
  <si>
    <t xml:space="preserve">       16. [Krikumi] Raitis LV [SK]  365 g </t>
  </si>
  <si>
    <t xml:space="preserve">       17. [Centrinieks] Olgis [SK]  271 g </t>
  </si>
  <si>
    <t xml:space="preserve">     Ahven   Lukumäärä: 8   Yhteispaino: 256   (Suurin: 41 g)</t>
  </si>
  <si>
    <t xml:space="preserve">     Kirjolohi   Lukumäärä: 3   Yhteispaino: 2931   (Suurin: 996 g)</t>
  </si>
  <si>
    <t xml:space="preserve">     Ahven   Lukumäärä: 27   Yhteispaino: 877   (Suurin: 51 g)</t>
  </si>
  <si>
    <t xml:space="preserve">     Kiiski   Lukumäärä: 2   Yhteispaino: 25   (Suurin: 13 g)</t>
  </si>
  <si>
    <t xml:space="preserve">     Hauki   Lukumäärä: 1   Yhteispaino: 1046   (Suurin: 1046 g)</t>
  </si>
  <si>
    <t xml:space="preserve">     Kirjolohi   Lukumäärä: 2   Yhteispaino: 2110   (Suurin: 1446 g)</t>
  </si>
  <si>
    <t xml:space="preserve">     Särki   Lukumäärä: 2   Yhteispaino: 73   (Suurin: 38 g)</t>
  </si>
  <si>
    <t xml:space="preserve">     Ahven   Lukumäärä: 22   Yhteispaino: 774   (Suurin: 69 g)</t>
  </si>
  <si>
    <t xml:space="preserve">     Kiiski   Lukumäärä: 3   Yhteispaino: 75   (Suurin: 30 g)</t>
  </si>
  <si>
    <t xml:space="preserve">     Kirjolohi   Lukumäärä: 2   Yhteispaino: 2506   (Suurin: 1263 g)</t>
  </si>
  <si>
    <t xml:space="preserve">     Särki   Lukumäärä: 9   Yhteispaino: 373   (Suurin: 59 g)</t>
  </si>
  <si>
    <t xml:space="preserve">     Ahven   Lukumäärä: 2   Yhteispaino: 55   (Suurin: 28 g)</t>
  </si>
  <si>
    <t xml:space="preserve">     Kiiski   Lukumäärä: 2   Yhteispaino: 45   (Suurin: 25 g)</t>
  </si>
  <si>
    <t xml:space="preserve">     Kirjolohi   Lukumäärä: 2   Yhteispaino: 3305   (Suurin: 2198 g)</t>
  </si>
  <si>
    <t xml:space="preserve">     Särki   Lukumäärä: 3   Yhteispaino: 107   (Suurin: 42 g)</t>
  </si>
  <si>
    <t xml:space="preserve">     Ahven   Lukumäärä: 10   Yhteispaino: 344   (Suurin: 46 g)</t>
  </si>
  <si>
    <t xml:space="preserve">     Hauki   Lukumäärä: 1   Yhteispaino: 1247   (Suurin: 1247 g)</t>
  </si>
  <si>
    <t xml:space="preserve">     Kirjolohi   Lukumäärä: 2   Yhteispaino: 1728   (Suurin: 1123 g)</t>
  </si>
  <si>
    <t xml:space="preserve">     Särki   Lukumäärä: 4   Yhteispaino: 122   (Suurin: 41 g)</t>
  </si>
  <si>
    <t xml:space="preserve">     Ahven   Lukumäärä: 5   Yhteispaino: 156   (Suurin: 39 g)</t>
  </si>
  <si>
    <t xml:space="preserve">     Kirjolohi   Lukumäärä: 3   Yhteispaino: 3042   (Suurin: 1140 g)</t>
  </si>
  <si>
    <t xml:space="preserve">     Ahven   Lukumäärä: 1   Yhteispaino: 39   (Suurin: 39 g)</t>
  </si>
  <si>
    <t xml:space="preserve">     Kiiski   Lukumäärä: 8   Yhteispaino: 143   (Suurin: 26 g)</t>
  </si>
  <si>
    <t xml:space="preserve">     Kirjolohi   Lukumäärä: 3   Yhteispaino: 2609   (Suurin: 1043 g)</t>
  </si>
  <si>
    <t xml:space="preserve">     Ahven   Lukumäärä: 19   Yhteispaino: 564   (Suurin: 37 g)</t>
  </si>
  <si>
    <t xml:space="preserve">     Kiiski   Lukumäärä: 4   Yhteispaino: 112   (Suurin: 40 g)</t>
  </si>
  <si>
    <t xml:space="preserve">     Kirjolohi   Lukumäärä: 2   Yhteispaino: 1769   (Suurin: 915 g)</t>
  </si>
  <si>
    <t xml:space="preserve">     Särki   Lukumäärä: 7   Yhteispaino: 241   (Suurin: 43 g)</t>
  </si>
  <si>
    <t xml:space="preserve">     Ahven   Lukumäärä: 22   Yhteispaino: 868   (Suurin: 62 g)</t>
  </si>
  <si>
    <t xml:space="preserve">     Kiiski   Lukumäärä: 2   Yhteispaino: 38   (Suurin: 25 g)</t>
  </si>
  <si>
    <t xml:space="preserve">     Kirjolohi   Lukumäärä: 1   Yhteispaino: 1579   (Suurin: 1579 g)</t>
  </si>
  <si>
    <t xml:space="preserve">     Särki   Lukumäärä: 5   Yhteispaino: 150   (Suurin: 37 g)</t>
  </si>
  <si>
    <t xml:space="preserve">     Ahven   Lukumäärä: 18   Yhteispaino: 525   (Suurin: 41 g)</t>
  </si>
  <si>
    <t xml:space="preserve">     Kiiski   Lukumäärä: 2   Yhteispaino: 46   (Suurin: 32 g)</t>
  </si>
  <si>
    <t xml:space="preserve">     Hauki   Lukumäärä: 1   Yhteispaino: 820   (Suurin: 820 g)</t>
  </si>
  <si>
    <t xml:space="preserve">     Kirjolohi   Lukumäärä: 1   Yhteispaino: 720   (Suurin: 720 g)</t>
  </si>
  <si>
    <t xml:space="preserve">     Särki   Lukumäärä: 5   Yhteispaino: 137   (Suurin: 33 g)</t>
  </si>
  <si>
    <t xml:space="preserve">     Ahven   Lukumäärä: 2   Yhteispaino: 80   (Suurin: 42 g)</t>
  </si>
  <si>
    <t xml:space="preserve">     Kiiski   Lukumäärä: 1   Yhteispaino: 25   (Suurin: 25 g)</t>
  </si>
  <si>
    <t xml:space="preserve">     Kirjolohi   Lukumäärä: 2   Yhteispaino: 1865   (Suurin: 980 g)</t>
  </si>
  <si>
    <t xml:space="preserve">     Särki   Lukumäärä: 3   Yhteispaino: 78   (Suurin: 31 g)</t>
  </si>
  <si>
    <t xml:space="preserve">     Ahven   Lukumäärä: 1   Yhteispaino: 38   (Suurin: 38 g)</t>
  </si>
  <si>
    <t xml:space="preserve">     Kirjolohi   Lukumäärä: 2   Yhteispaino: 1856   (Suurin: 979 g)</t>
  </si>
  <si>
    <t xml:space="preserve">     Särki   Lukumäärä: 1   Yhteispaino: 41   (Suurin: 41 g)</t>
  </si>
  <si>
    <t xml:space="preserve">     Ahven   Lukumäärä: 5   Yhteispaino: 160   (Suurin: 37 g)</t>
  </si>
  <si>
    <t xml:space="preserve">     Ahven   Lukumäärä: 13   Yhteispaino: 557   (Suurin: 73 g)</t>
  </si>
  <si>
    <t xml:space="preserve">     Kiiski   Lukumäärä: 2   Yhteispaino: 34   (Suurin: 24 g)</t>
  </si>
  <si>
    <t xml:space="preserve">     Ahven   Lukumäärä: 16   Yhteispaino: 485   (Suurin: 41 g)</t>
  </si>
  <si>
    <t xml:space="preserve">     Kiiski   Lukumäärä: 3   Yhteispaino: 51   (Suurin: 19 g)</t>
  </si>
  <si>
    <t xml:space="preserve">     Ahven   Lukumäärä: 11   Yhteispaino: 316   (Suurin: 37 g)</t>
  </si>
  <si>
    <t xml:space="preserve">     Kiiski   Lukumäärä: 3   Yhteispaino: 49   (Suurin: 20 g)</t>
  </si>
  <si>
    <t xml:space="preserve">     Ahven   Lukumäärä: 5   Yhteispaino: 233   (Suurin: 57 g)</t>
  </si>
  <si>
    <t xml:space="preserve">     Kiiski   Lukumäärä: 2   Yhteispaino: 38   (Suurin: 20 g)</t>
  </si>
  <si>
    <t xml:space="preserve">     Alex  Kirjolohi  2198 g</t>
  </si>
  <si>
    <t>"Trīs pret trīs" 1. kārta.</t>
  </si>
  <si>
    <t>Savilahti (3-1, all, 30) – spec. zivs – Bream, Slv. Bream,</t>
  </si>
  <si>
    <t>Siika valkeinen (3-1,all, 30) – spec. zivis – Roach, Perch,</t>
  </si>
  <si>
    <t>Kolmisoppi (1-1, 30, all) – spec. zivis – Perch.</t>
  </si>
  <si>
    <t>1. ķer visas zivis uz svaru (100 pilni grami – 1 punkts),</t>
  </si>
  <si>
    <t>2. ķer visas zivis uz skaitu (1 zivs – 1 punkts),</t>
  </si>
  <si>
    <t>IP: 84.237.185.95</t>
  </si>
  <si>
    <t>Komandu kopvērtējums (pēc 1. posma)</t>
  </si>
  <si>
    <t>Kopā 1.kārtā</t>
  </si>
  <si>
    <t>[SOYUZ] vv-35 [SV]</t>
  </si>
  <si>
    <t>[SOYUZ] SERg [SK]</t>
  </si>
  <si>
    <t>[SOYUZ] Ded [SUG]</t>
  </si>
  <si>
    <t>[KARPS] SHARPS [SK]</t>
  </si>
  <si>
    <t>[Bermudu trijsturis] Ejus [SK]</t>
  </si>
  <si>
    <t>[Bermudu trijsturis] Guntars(Sigulda) [SV]</t>
  </si>
  <si>
    <t>[Krikumi] ANDO [SV]</t>
  </si>
  <si>
    <t>[Karps] Pantera [SV]</t>
  </si>
  <si>
    <t>[KARPS] kamis [SUG]</t>
  </si>
  <si>
    <t>[Krikumi] Raitis LV [SK]</t>
  </si>
  <si>
    <t>[Bermudu trijsturis] WerNeo [SUG]</t>
  </si>
  <si>
    <t>[Centrinieks] Peecis [SUG]</t>
  </si>
  <si>
    <t>[Krikumi] papa lv [SUG]</t>
  </si>
  <si>
    <t>[Centrinieks] Halav4iks_ [SV]</t>
  </si>
  <si>
    <t>[Centrinieks] Olgis [SK]</t>
  </si>
  <si>
    <t>SOYUZ</t>
  </si>
  <si>
    <t>Karps</t>
  </si>
  <si>
    <t>Krikumi</t>
  </si>
  <si>
    <t>Centrinieks</t>
  </si>
  <si>
    <r>
      <t xml:space="preserve">Bermudu trijsturis </t>
    </r>
    <r>
      <rPr>
        <sz val="10"/>
        <rFont val="Arial"/>
        <family val="0"/>
      </rPr>
      <t>(WerNeo, Ejus, Guntars(Sigulda)),</t>
    </r>
  </si>
  <si>
    <r>
      <t>Karps</t>
    </r>
    <r>
      <rPr>
        <sz val="10"/>
        <rFont val="Arial"/>
        <family val="2"/>
      </rPr>
      <t xml:space="preserve"> (Pantera, Kamis, SHARPS),</t>
    </r>
  </si>
  <si>
    <r>
      <t>SOYUZ</t>
    </r>
    <r>
      <rPr>
        <sz val="10"/>
        <rFont val="Arial"/>
        <family val="2"/>
      </rPr>
      <t xml:space="preserve"> (vv-35, Ded, SERg),</t>
    </r>
  </si>
  <si>
    <r>
      <t>Krikumi</t>
    </r>
    <r>
      <rPr>
        <sz val="10"/>
        <rFont val="Arial"/>
        <family val="2"/>
      </rPr>
      <t xml:space="preserve"> (Ando, papa lv, Raitis LV),</t>
    </r>
  </si>
  <si>
    <r>
      <t>Centrinieks</t>
    </r>
    <r>
      <rPr>
        <sz val="10"/>
        <rFont val="Arial"/>
        <family val="2"/>
      </rPr>
      <t xml:space="preserve"> (Halav4iks, Peecis, Olgis),</t>
    </r>
  </si>
  <si>
    <t>Bream</t>
  </si>
  <si>
    <t>Perch</t>
  </si>
  <si>
    <t>Ahven</t>
  </si>
  <si>
    <t>Lahna</t>
  </si>
  <si>
    <t xml:space="preserve"> Rezultāti pa ezeriem (tikai informatīvs materiāls par individuāliem sasniegumiem ;-)) </t>
  </si>
  <si>
    <t>Komandu dalībnieku savāktie kopējie spēlētāju punkti (1.ezers)</t>
  </si>
  <si>
    <t>9.kārta</t>
  </si>
  <si>
    <t>Surrinlampi (3-1, all, 30), spec. – R.B. Trout, Rudd,</t>
  </si>
  <si>
    <t>Vuolasniva (2-1, all, 30), spec. – Whitefish, Grayling,</t>
  </si>
  <si>
    <t>Venetjoen tekojarvi (3-1, all, 30), spec. – Perch.</t>
  </si>
  <si>
    <t>"Trīs pret trīs" 2. kārta.</t>
  </si>
  <si>
    <t>Surrinlampi. (14.3. 9:20/ 30 min/ Medium / All species / Normal ice) [13.01.2024 20:01]</t>
  </si>
  <si>
    <t xml:space="preserve">       1. [SOYUZ] SERg [SK]  4817 g </t>
  </si>
  <si>
    <t xml:space="preserve">      *2. [Bermudu trijsturis] Guntars(Sigulda) [SV]  4557 g </t>
  </si>
  <si>
    <t xml:space="preserve">       3. osis55 [SK]  3967 g </t>
  </si>
  <si>
    <t xml:space="preserve">       4. janchuks_co [SUG]  3692 g </t>
  </si>
  <si>
    <t xml:space="preserve">       5. [Bermudu trijsturis] Ejus [SK]  3159 g </t>
  </si>
  <si>
    <t xml:space="preserve">       6. [Bermudu trijsturis] WerNeo [SUG]  3119 g </t>
  </si>
  <si>
    <t xml:space="preserve">       7. [Krikumi] ANDO [SV]  2889 g </t>
  </si>
  <si>
    <t xml:space="preserve">       8. [KARPS] kamis [SUG]  2859 g </t>
  </si>
  <si>
    <t xml:space="preserve">       9. [Krikumi] RINA [SK]  2682 g </t>
  </si>
  <si>
    <t xml:space="preserve">       10. [Karps] Pantera [SV]  1756 g </t>
  </si>
  <si>
    <t xml:space="preserve">       11. [Centrinieks] Halav4iks_ [SK]  1645 g </t>
  </si>
  <si>
    <t xml:space="preserve">       12. [Centrinieks] Peecis [SV]  1301 g </t>
  </si>
  <si>
    <t xml:space="preserve">       13. [Krikumi] papa lv [SUG]  1290 g </t>
  </si>
  <si>
    <t xml:space="preserve">       14. [SOYUZ] Ded [SUG]  1204 g </t>
  </si>
  <si>
    <t xml:space="preserve">       15. [Karps] SHARPS [SK]  1111 g </t>
  </si>
  <si>
    <t xml:space="preserve">       16. [TRIO] Vidas [SV]  995 g </t>
  </si>
  <si>
    <t xml:space="preserve">       17. [Baltie Laci] Pedro Lat [SV]  965 g </t>
  </si>
  <si>
    <t xml:space="preserve">       18. [Centrinieks] Olgis [SUG]  829 g </t>
  </si>
  <si>
    <t xml:space="preserve">       19. [SOYUZ] vv-35 [SV]  761 g </t>
  </si>
  <si>
    <t xml:space="preserve">       20. [Trio] Terminator [SUG]  738 g </t>
  </si>
  <si>
    <t xml:space="preserve">     Ahven   Lukumäärä: 29   Yhteispaino: 2377   (Suurin: 528 g)</t>
  </si>
  <si>
    <t xml:space="preserve">     Kiiski   Lukumäärä: 3   Yhteispaino: 39   (Suurin: 15 g)</t>
  </si>
  <si>
    <t xml:space="preserve">     Siika   Lukumäärä: 5   Yhteispaino: 1554   (Suurin: 322 g)</t>
  </si>
  <si>
    <t xml:space="preserve">     Särki   Lukumäärä: 1   Yhteispaino: 64   (Suurin: 64 g)</t>
  </si>
  <si>
    <t xml:space="preserve">     Säyne   Lukumäärä: 1   Yhteispaino: 523   (Suurin: 523 g)</t>
  </si>
  <si>
    <t xml:space="preserve">     Ahven   Lukumäärä: 7   Yhteispaino: 297   (Suurin: 52 g)</t>
  </si>
  <si>
    <t xml:space="preserve">     Kiiski   Lukumäärä: 11   Yhteispaino: 128   (Suurin: 19 g)</t>
  </si>
  <si>
    <t xml:space="preserve">     Hauki   Lukumäärä: 1   Yhteispaino: 472   (Suurin: 472 g)</t>
  </si>
  <si>
    <t xml:space="preserve">     Siika   Lukumäärä: 12   Yhteispaino: 3000   (Suurin: 358 g)</t>
  </si>
  <si>
    <t xml:space="preserve">     Särki   Lukumäärä: 3   Yhteispaino: 193   (Suurin: 80 g)</t>
  </si>
  <si>
    <t xml:space="preserve">     Sorva   Lukumäärä: 6   Yhteispaino: 727   (Suurin: 130 g)</t>
  </si>
  <si>
    <t xml:space="preserve">     osis55:</t>
  </si>
  <si>
    <t xml:space="preserve">     Ahven   Lukumäärä: 12   Yhteispaino: 1691   (Suurin: 397 g)</t>
  </si>
  <si>
    <t xml:space="preserve">     Kiiski   Lukumäärä: 4   Yhteispaino: 51   (Suurin: 15 g)</t>
  </si>
  <si>
    <t xml:space="preserve">     Siika   Lukumäärä: 5   Yhteispaino: 1227   (Suurin: 344 g)</t>
  </si>
  <si>
    <t xml:space="preserve">     Särki   Lukumäärä: 10   Yhteispaino: 507   (Suurin: 68 g)</t>
  </si>
  <si>
    <t xml:space="preserve">     Säyne   Lukumäärä: 1   Yhteispaino: 205   (Suurin: 205 g)</t>
  </si>
  <si>
    <t xml:space="preserve">     Sorva   Lukumäärä: 3   Yhteispaino: 286   (Suurin: 105 g)</t>
  </si>
  <si>
    <t xml:space="preserve">     Ahven   Lukumäärä: 11   Yhteispaino: 1183   (Suurin: 672 g)</t>
  </si>
  <si>
    <t xml:space="preserve">     Kiiski   Lukumäärä: 6   Yhteispaino: 62   (Suurin: 15 g)</t>
  </si>
  <si>
    <t xml:space="preserve">     Hauki   Lukumäärä: 2   Yhteispaino: 1404   (Suurin: 903 g)</t>
  </si>
  <si>
    <t xml:space="preserve">     Särki   Lukumäärä: 10   Yhteispaino: 586   (Suurin: 75 g)</t>
  </si>
  <si>
    <t xml:space="preserve">     Sorva   Lukumäärä: 5   Yhteispaino: 457   (Suurin: 109 g)</t>
  </si>
  <si>
    <t xml:space="preserve">     Ahven   Lukumäärä: 12   Yhteispaino: 1238   (Suurin: 441 g)</t>
  </si>
  <si>
    <t xml:space="preserve">     Kiiski   Lukumäärä: 5   Yhteispaino: 57   (Suurin: 15 g)</t>
  </si>
  <si>
    <t xml:space="preserve">     Särki   Lukumäärä: 25   Yhteispaino: 1398   (Suurin: 71 g)</t>
  </si>
  <si>
    <t xml:space="preserve">     Sorva   Lukumäärä: 5   Yhteispaino: 466   (Suurin: 111 g)</t>
  </si>
  <si>
    <t xml:space="preserve">     Ahven   Lukumäärä: 3   Yhteispaino: 1061   (Suurin: 553 g)</t>
  </si>
  <si>
    <t xml:space="preserve">     Kiiski   Lukumäärä: 4   Yhteispaino: 42   (Suurin: 15 g)</t>
  </si>
  <si>
    <t xml:space="preserve">     Siika   Lukumäärä: 4   Yhteispaino: 1141   (Suurin: 345 g)</t>
  </si>
  <si>
    <t xml:space="preserve">     Särki   Lukumäärä: 2   Yhteispaino: 115   (Suurin: 60 g)</t>
  </si>
  <si>
    <t xml:space="preserve">     Säyne   Lukumäärä: 1   Yhteispaino: 479   (Suurin: 479 g)</t>
  </si>
  <si>
    <t xml:space="preserve">     Sorva   Lukumäärä: 3   Yhteispaino: 281   (Suurin: 96 g)</t>
  </si>
  <si>
    <t xml:space="preserve">     Ahven   Lukumäärä: 11   Yhteispaino: 731   (Suurin: 284 g)</t>
  </si>
  <si>
    <t xml:space="preserve">     Kiiski   Lukumäärä: 1   Yhteispaino: 16   (Suurin: 16 g)</t>
  </si>
  <si>
    <t xml:space="preserve">     Hauki   Lukumäärä: 1   Yhteispaino: 516   (Suurin: 516 g)</t>
  </si>
  <si>
    <t xml:space="preserve">     Siika   Lukumäärä: 4   Yhteispaino: 1172   (Suurin: 349 g)</t>
  </si>
  <si>
    <t xml:space="preserve">     Särki   Lukumäärä: 5   Yhteispaino: 257   (Suurin: 59 g)</t>
  </si>
  <si>
    <t xml:space="preserve">     Sorva   Lukumäärä: 2   Yhteispaino: 197   (Suurin: 101 g)</t>
  </si>
  <si>
    <t xml:space="preserve">     Ahven   Lukumäärä: 2   Yhteispaino: 521   (Suurin: 271 g)</t>
  </si>
  <si>
    <t xml:space="preserve">     Kiiski   Lukumäärä: 14   Yhteispaino: 196   (Suurin: 20 g)</t>
  </si>
  <si>
    <t xml:space="preserve">     Siika   Lukumäärä: 9   Yhteispaino: 2142   (Suurin: 287 g)</t>
  </si>
  <si>
    <t xml:space="preserve">     RINA:</t>
  </si>
  <si>
    <t xml:space="preserve">     Ahven   Lukumäärä: 9   Yhteispaino: 1440   (Suurin: 546 g)</t>
  </si>
  <si>
    <t xml:space="preserve">     Siika   Lukumäärä: 2   Yhteispaino: 399   (Suurin: 224 g)</t>
  </si>
  <si>
    <t xml:space="preserve">     Särki   Lukumäärä: 7   Yhteispaino: 392   (Suurin: 65 g)</t>
  </si>
  <si>
    <t xml:space="preserve">     Sorva   Lukumäärä: 4   Yhteispaino: 451   (Suurin: 126 g)</t>
  </si>
  <si>
    <t xml:space="preserve">     Ahven   Lukumäärä: 19   Yhteispaino: 1618   (Suurin: 427 g)</t>
  </si>
  <si>
    <t xml:space="preserve">     Kiiski   Lukumäärä: 2   Yhteispaino: 27   (Suurin: 14 g)</t>
  </si>
  <si>
    <t xml:space="preserve">     Sorva   Lukumäärä: 1   Yhteispaino: 111   (Suurin: 111 g)</t>
  </si>
  <si>
    <t xml:space="preserve">     Ahven   Lukumäärä: 11   Yhteispaino: 616   (Suurin: 206 g)</t>
  </si>
  <si>
    <t xml:space="preserve">     Siika   Lukumäärä: 3   Yhteispaino: 742   (Suurin: 276 g)</t>
  </si>
  <si>
    <t xml:space="preserve">     Särki   Lukumäärä: 1   Yhteispaino: 50   (Suurin: 50 g)</t>
  </si>
  <si>
    <t xml:space="preserve">     Sorva   Lukumäärä: 3   Yhteispaino: 237   (Suurin: 90 g)</t>
  </si>
  <si>
    <t xml:space="preserve">     Ahven   Lukumäärä: 8   Yhteispaino: 691   (Suurin: 286 g)</t>
  </si>
  <si>
    <t xml:space="preserve">     Siika   Lukumäärä: 2   Yhteispaino: 548   (Suurin: 275 g)</t>
  </si>
  <si>
    <t xml:space="preserve">     Särki   Lukumäärä: 1   Yhteispaino: 62   (Suurin: 62 g)</t>
  </si>
  <si>
    <t xml:space="preserve">     Ahven   Lukumäärä: 5   Yhteispaino: 551   (Suurin: 240 g)</t>
  </si>
  <si>
    <t xml:space="preserve">     Kiiski   Lukumäärä: 2   Yhteispaino: 16   (Suurin: 8 g)</t>
  </si>
  <si>
    <t xml:space="preserve">     Siika   Lukumäärä: 1   Yhteispaino: 334   (Suurin: 334 g)</t>
  </si>
  <si>
    <t xml:space="preserve">     Särki   Lukumäärä: 5   Yhteispaino: 235   (Suurin: 60 g)</t>
  </si>
  <si>
    <t xml:space="preserve">     Sorva   Lukumäärä: 2   Yhteispaino: 154   (Suurin: 83 g)</t>
  </si>
  <si>
    <t xml:space="preserve">     Ahven   Lukumäärä: 10   Yhteispaino: 416   (Suurin: 51 g)</t>
  </si>
  <si>
    <t xml:space="preserve">     Kiiski   Lukumäärä: 14   Yhteispaino: 137   (Suurin: 16 g)</t>
  </si>
  <si>
    <t xml:space="preserve">     Särki   Lukumäärä: 5   Yhteispaino: 323   (Suurin: 77 g)</t>
  </si>
  <si>
    <t xml:space="preserve">     Sorva   Lukumäärä: 3   Yhteispaino: 328   (Suurin: 123 g)</t>
  </si>
  <si>
    <t xml:space="preserve">     Ahven   Lukumäärä: 2   Yhteispaino: 63   (Suurin: 34 g)</t>
  </si>
  <si>
    <t xml:space="preserve">     Kiiski   Lukumäärä: 4   Yhteispaino: 41   (Suurin: 13 g)</t>
  </si>
  <si>
    <t xml:space="preserve">     Siika   Lukumäärä: 3   Yhteispaino: 874   (Suurin: 301 g)</t>
  </si>
  <si>
    <t xml:space="preserve">     Särki   Lukumäärä: 2   Yhteispaino: 133   (Suurin: 74 g)</t>
  </si>
  <si>
    <t xml:space="preserve">     Vidas:</t>
  </si>
  <si>
    <t xml:space="preserve">     Ahven   Lukumäärä: 13   Yhteispaino: 961   (Suurin: 300 g)</t>
  </si>
  <si>
    <t xml:space="preserve">     Särki   Lukumäärä: 1   Yhteispaino: 34   (Suurin: 34 g)</t>
  </si>
  <si>
    <t xml:space="preserve">     Pedro Lat:</t>
  </si>
  <si>
    <t xml:space="preserve">     Ahven   Lukumäärä: 1   Yhteispaino: 487   (Suurin: 487 g)</t>
  </si>
  <si>
    <t xml:space="preserve">     Kiiski   Lukumäärä: 8   Yhteispaino: 85   (Suurin: 15 g)</t>
  </si>
  <si>
    <t xml:space="preserve">     Särki   Lukumäärä: 8   Yhteispaino: 393   (Suurin: 63 g)</t>
  </si>
  <si>
    <t xml:space="preserve">     Ahven   Lukumäärä: 1   Yhteispaino: 304   (Suurin: 304 g)</t>
  </si>
  <si>
    <t xml:space="preserve">     Kiiski   Lukumäärä: 4   Yhteispaino: 58   (Suurin: 18 g)</t>
  </si>
  <si>
    <t xml:space="preserve">     Siika   Lukumäärä: 1   Yhteispaino: 351   (Suurin: 351 g)</t>
  </si>
  <si>
    <t xml:space="preserve">     Särki   Lukumäärä: 2   Yhteispaino: 116   (Suurin: 81 g)</t>
  </si>
  <si>
    <t xml:space="preserve">     Ahven   Lukumäärä: 8   Yhteispaino: 379   (Suurin: 72 g)</t>
  </si>
  <si>
    <t xml:space="preserve">     Kiiski   Lukumäärä: 8   Yhteispaino: 81   (Suurin: 14 g)</t>
  </si>
  <si>
    <t xml:space="preserve">     Siika   Lukumäärä: 1   Yhteispaino: 215   (Suurin: 215 g)</t>
  </si>
  <si>
    <t xml:space="preserve">     Sorva   Lukumäärä: 1   Yhteispaino: 86   (Suurin: 86 g)</t>
  </si>
  <si>
    <t xml:space="preserve">     Terminator:</t>
  </si>
  <si>
    <t xml:space="preserve">     Ahven   Lukumäärä: 3   Yhteispaino: 332   (Suurin: 258 g)</t>
  </si>
  <si>
    <t xml:space="preserve">     Kiiski   Lukumäärä: 2   Yhteispaino: 31   (Suurin: 16 g)</t>
  </si>
  <si>
    <t xml:space="preserve">     Särki   Lukumäärä: 1   Yhteispaino: 72   (Suurin: 72 g)</t>
  </si>
  <si>
    <t xml:space="preserve">     Sorva   Lukumäärä: 3   Yhteispaino: 303   (Suurin: 110 g)</t>
  </si>
  <si>
    <t xml:space="preserve">     janchuks_co  Hauki  903 g</t>
  </si>
  <si>
    <t>[Baltie laci] Pedro Lat [SV]</t>
  </si>
  <si>
    <t>[Baltie laci] janchuks_co [SUG]</t>
  </si>
  <si>
    <t>Vuolasniva. (15.1. 9:20/ 30 min/ Medium / Normal / Normal ice) [13.01.2024 20:38]</t>
  </si>
  <si>
    <t xml:space="preserve">       1. [SOYUZ] SERg [SK]  5155 g </t>
  </si>
  <si>
    <t xml:space="preserve">       2. [Bermudu trijsturis] Ejus [SK]  5036 g </t>
  </si>
  <si>
    <t xml:space="preserve">       3. [TRIO] Vidas [SV]  4999 g </t>
  </si>
  <si>
    <t xml:space="preserve">       4. [SOYUZ] Ded [SUG]  4718 g </t>
  </si>
  <si>
    <t xml:space="preserve">       5. [Baltie Laci] Pedro Lat [SV]  4325 g </t>
  </si>
  <si>
    <t xml:space="preserve">       6. [Karps] Pantera [SV]  4035 g </t>
  </si>
  <si>
    <t xml:space="preserve">       7. [Trio] Terminator [SUG]  3849 g </t>
  </si>
  <si>
    <t xml:space="preserve">       8. [KARPS] kamis [SUG]  3819 g </t>
  </si>
  <si>
    <t xml:space="preserve">       9. [Baltie Laci] osis55 [SK]  3546 g </t>
  </si>
  <si>
    <t xml:space="preserve">       10. [Bermudu trijsturis] WerNeo [SUG]  3207 g </t>
  </si>
  <si>
    <t xml:space="preserve">       11. [Centrinieks] Olgis [SUG]  3088 g </t>
  </si>
  <si>
    <t xml:space="preserve">       12. [Krikumi] ANDO [SV]  2835 g </t>
  </si>
  <si>
    <t xml:space="preserve">       13. [Krikumi] RINA [SK]  2687 g </t>
  </si>
  <si>
    <t xml:space="preserve">      *14. [Bermudu trijsturis] Guntars(Sigulda) [SV]  2559 g </t>
  </si>
  <si>
    <t xml:space="preserve">       15. [Baltie Laci] janchuks_co [SUG]  2237 g </t>
  </si>
  <si>
    <t xml:space="preserve">       16. [Centrinieks] Peecis [SV]  1576 g </t>
  </si>
  <si>
    <t xml:space="preserve">       17. [Centrinieks] Halav4iks_ [SK]  1575 g </t>
  </si>
  <si>
    <t xml:space="preserve">       18. [SOYUZ] vv-35 [SV]  1256 g </t>
  </si>
  <si>
    <t xml:space="preserve">       19. [Krikumi] papa lv [SUG]  1179 g </t>
  </si>
  <si>
    <t xml:space="preserve">       20. [Karps] SHARPS [SK]  813 g </t>
  </si>
  <si>
    <t xml:space="preserve">       21. Kristjuha  0 g (disq)</t>
  </si>
  <si>
    <t xml:space="preserve">       22. [KNAB] Ivars1963  0 g </t>
  </si>
  <si>
    <t xml:space="preserve">     Rautu   Lukumäärä: 5   Yhteispaino: 2559   (Suurin: 785 g)</t>
  </si>
  <si>
    <t xml:space="preserve">     Rautu   Lukumäärä: 24   Yhteispaino: 3785   (Suurin: 704 g)</t>
  </si>
  <si>
    <t xml:space="preserve">     Harjus   Lukumäärä: 2   Yhteispaino: 637   (Suurin: 407 g)</t>
  </si>
  <si>
    <t xml:space="preserve">     Siika   Lukumäärä: 3   Yhteispaino: 733   (Suurin: 267 g)</t>
  </si>
  <si>
    <t xml:space="preserve">     Rautu   Lukumäärä: 47   Yhteispaino: 5036   (Suurin: 627 g)</t>
  </si>
  <si>
    <t xml:space="preserve">     Rautu   Lukumäärä: 13   Yhteispaino: 4999   (Suurin: 961 g)</t>
  </si>
  <si>
    <t xml:space="preserve">     Harjus   Lukumäärä: 11   Yhteispaino: 3020   (Suurin: 348 g)</t>
  </si>
  <si>
    <t xml:space="preserve">     Siika   Lukumäärä: 5   Yhteispaino: 1698   (Suurin: 569 g)</t>
  </si>
  <si>
    <t xml:space="preserve">     Rautu   Lukumäärä: 14   Yhteispaino: 4325   (Suurin: 443 g)</t>
  </si>
  <si>
    <t xml:space="preserve">     Harjus   Lukumäärä: 13   Yhteispaino: 2983   (Suurin: 297 g)</t>
  </si>
  <si>
    <t xml:space="preserve">     Siika   Lukumäärä: 5   Yhteispaino: 1052   (Suurin: 314 g)</t>
  </si>
  <si>
    <t xml:space="preserve">     Hauki   Lukumäärä: 1   Yhteispaino: 1031   (Suurin: 1031 g)</t>
  </si>
  <si>
    <t xml:space="preserve">     Rautu   Lukumäärä: 1   Yhteispaino: 183   (Suurin: 183 g)</t>
  </si>
  <si>
    <t xml:space="preserve">     Harjus   Lukumäärä: 9   Yhteispaino: 2635   (Suurin: 457 g)</t>
  </si>
  <si>
    <t xml:space="preserve">     Harjus   Lukumäärä: 6   Yhteispaino: 1865   (Suurin: 430 g)</t>
  </si>
  <si>
    <t xml:space="preserve">     Siika   Lukumäärä: 8   Yhteispaino: 1954   (Suurin: 588 g)</t>
  </si>
  <si>
    <t xml:space="preserve">     Rautu   Lukumäärä: 31   Yhteispaino: 3546   (Suurin: 185 g)</t>
  </si>
  <si>
    <t xml:space="preserve">     Harjus   Lukumäärä: 8   Yhteispaino: 2731   (Suurin: 417 g)</t>
  </si>
  <si>
    <t xml:space="preserve">     Siika   Lukumäärä: 1   Yhteispaino: 476   (Suurin: 476 g)</t>
  </si>
  <si>
    <t xml:space="preserve">     Taimen   Lukumäärä: 1   Yhteispaino: 801   (Suurin: 801 g)</t>
  </si>
  <si>
    <t xml:space="preserve">     Harjus   Lukumäärä: 9   Yhteispaino: 2287   (Suurin: 325 g)</t>
  </si>
  <si>
    <t xml:space="preserve">     Rautu   Lukumäärä: 8   Yhteispaino: 2835   (Suurin: 763 g)</t>
  </si>
  <si>
    <t xml:space="preserve">     Harjus   Lukumäärä: 9   Yhteispaino: 2687   (Suurin: 381 g)</t>
  </si>
  <si>
    <t xml:space="preserve">     Rautu   Lukumäärä: 1   Yhteispaino: 126   (Suurin: 126 g)</t>
  </si>
  <si>
    <t xml:space="preserve">     Harjus   Lukumäärä: 8   Yhteispaino: 2111   (Suurin: 323 g)</t>
  </si>
  <si>
    <t xml:space="preserve">     Rautu   Lukumäärä: 4   Yhteispaino: 1576   (Suurin: 668 g)</t>
  </si>
  <si>
    <t xml:space="preserve">     Harjus   Lukumäärä: 2   Yhteispaino: 552   (Suurin: 324 g)</t>
  </si>
  <si>
    <t xml:space="preserve">     Siika   Lukumäärä: 7   Yhteispaino: 1023   (Suurin: 236 g)</t>
  </si>
  <si>
    <t xml:space="preserve">     Rautu   Lukumäärä: 3   Yhteispaino: 1256   (Suurin: 644 g)</t>
  </si>
  <si>
    <t xml:space="preserve">     Rautu   Lukumäärä: 1   Yhteispaino: 125   (Suurin: 125 g)</t>
  </si>
  <si>
    <t xml:space="preserve">     Harjus   Lukumäärä: 4   Yhteispaino: 1054   (Suurin: 293 g)</t>
  </si>
  <si>
    <t xml:space="preserve">     Harjus   Lukumäärä: 3   Yhteispaino: 813   (Suurin: 304 g)</t>
  </si>
  <si>
    <t xml:space="preserve">     Terminator  Hauki  1031 g</t>
  </si>
  <si>
    <t>Venetjoen tekojärvi. (17.3. 9:20/ 30 min/ Medium / All species / Normal ice) [13.01.2024 21:15]</t>
  </si>
  <si>
    <t xml:space="preserve">       1. [TRIO] Vidas [SV]  14208 g </t>
  </si>
  <si>
    <t xml:space="preserve">      *2. [Bermudu trijsturis] Guntars(Sigulda) [SV]  10259 g </t>
  </si>
  <si>
    <t xml:space="preserve">       3. [Baltie Laci] Pedro Lat [SV]  8591 g </t>
  </si>
  <si>
    <t xml:space="preserve">       4. [SOYUZ] Ded [SUG]  8578 g </t>
  </si>
  <si>
    <t xml:space="preserve">       5. [Centrinieks] Halav4iks_ [SK]  8543 g </t>
  </si>
  <si>
    <t xml:space="preserve">       6. [KARPS] kamis [SUG]  6993 g </t>
  </si>
  <si>
    <t xml:space="preserve">       7. [SOYUZ] SERg [SK]  6605 g </t>
  </si>
  <si>
    <t xml:space="preserve">       8. [Baltie Laci] osis55 [SK]  6268 g </t>
  </si>
  <si>
    <t xml:space="preserve">       9. [Karps] Pantera [SV]  6105 g </t>
  </si>
  <si>
    <t xml:space="preserve">       10. [Trio] Terminator [SUG]  5990 g </t>
  </si>
  <si>
    <t xml:space="preserve">       11. [Centrinieks] Olgis [SUG]  5726 g </t>
  </si>
  <si>
    <t xml:space="preserve">       12. [Karps] SHARPS [SK]  5707 g </t>
  </si>
  <si>
    <t xml:space="preserve">       13. [Bermudu trijsturis] Ejus [SK]  5463 g </t>
  </si>
  <si>
    <t xml:space="preserve">       14. [Krikumi] papa lv [SUG]  5020 g </t>
  </si>
  <si>
    <t xml:space="preserve">       15. [Bermudu trijsturis] WerNeo [SUG]  4657 g </t>
  </si>
  <si>
    <t xml:space="preserve">       16. [SOYUZ] vv-35 [SV]  4285 g </t>
  </si>
  <si>
    <t xml:space="preserve">       17. [Krikumi] RINA [SK]  3832 g </t>
  </si>
  <si>
    <t xml:space="preserve">       18. [Baltie Laci] janchuks_co [SUG]  3549 g </t>
  </si>
  <si>
    <t xml:space="preserve">       19. [Centrinieks] Peecis [SV]  3323 g </t>
  </si>
  <si>
    <t xml:space="preserve">       20. [KNAB] Ivars1963  2933 g </t>
  </si>
  <si>
    <t xml:space="preserve">       21. [Krikumi] ANDO [SV]  2650 g </t>
  </si>
  <si>
    <t xml:space="preserve">       22. [Karps] &lt;- Pantera [SV]  0 g </t>
  </si>
  <si>
    <t xml:space="preserve">       23. &lt;- Kristjuha  0 g (disq)</t>
  </si>
  <si>
    <t xml:space="preserve">     Ahven   Lukumäärä: 28   Yhteispaino: 5801   (Suurin: 947 g)</t>
  </si>
  <si>
    <t xml:space="preserve">     Kiiski   Lukumäärä: 2   Yhteispaino: 88   (Suurin: 63 g)</t>
  </si>
  <si>
    <t xml:space="preserve">     Hauki   Lukumäärä: 3   Yhteispaino: 2644   (Suurin: 1427 g)</t>
  </si>
  <si>
    <t xml:space="preserve">     Särki   Lukumäärä: 3   Yhteispaino: 201   (Suurin: 81 g)</t>
  </si>
  <si>
    <t xml:space="preserve">     Lahna   Lukumäärä: 3   Yhteispaino: 1525   (Suurin: 1101 g)</t>
  </si>
  <si>
    <t xml:space="preserve">     Ahven   Lukumäärä: 36   Yhteispaino: 11695   (Suurin: 676 g)</t>
  </si>
  <si>
    <t xml:space="preserve">     Särki   Lukumäärä: 4   Yhteispaino: 333   (Suurin: 105 g)</t>
  </si>
  <si>
    <t xml:space="preserve">     Lahna   Lukumäärä: 8   Yhteispaino: 2180   (Suurin: 318 g)</t>
  </si>
  <si>
    <t xml:space="preserve">     Ahven   Lukumäärä: 32   Yhteispaino: 7246   (Suurin: 1065 g)</t>
  </si>
  <si>
    <t xml:space="preserve">     Kiiski   Lukumäärä: 5   Yhteispaino: 270   (Suurin: 94 g)</t>
  </si>
  <si>
    <t xml:space="preserve">     Lahna   Lukumäärä: 3   Yhteispaino: 1075   (Suurin: 404 g)</t>
  </si>
  <si>
    <t xml:space="preserve">     Ahven   Lukumäärä: 38   Yhteispaino: 7014   (Suurin: 778 g)</t>
  </si>
  <si>
    <t xml:space="preserve">     Kiiski   Lukumäärä: 5   Yhteispaino: 235   (Suurin: 62 g)</t>
  </si>
  <si>
    <t xml:space="preserve">     Hauki   Lukumäärä: 1   Yhteispaino: 580   (Suurin: 580 g)</t>
  </si>
  <si>
    <t xml:space="preserve">     Särki   Lukumäärä: 5   Yhteispaino: 319   (Suurin: 123 g)</t>
  </si>
  <si>
    <t xml:space="preserve">     Lahna   Lukumäärä: 3   Yhteispaino: 430   (Suurin: 221 g)</t>
  </si>
  <si>
    <t xml:space="preserve">     Ahven   Lukumäärä: 25   Yhteispaino: 7297   (Suurin: 492 g)</t>
  </si>
  <si>
    <t xml:space="preserve">     Kiiski   Lukumäärä: 1   Yhteispaino: 31   (Suurin: 31 g)</t>
  </si>
  <si>
    <t xml:space="preserve">     Hauki   Lukumäärä: 2   Yhteispaino: 1051   (Suurin: 562 g)</t>
  </si>
  <si>
    <t xml:space="preserve">     Lahna   Lukumäärä: 1   Yhteispaino: 164   (Suurin: 164 g)</t>
  </si>
  <si>
    <t xml:space="preserve">     Ahven   Lukumäärä: 29   Yhteispaino: 5973   (Suurin: 567 g)</t>
  </si>
  <si>
    <t xml:space="preserve">     Hauki   Lukumäärä: 1   Yhteispaino: 908   (Suurin: 908 g)</t>
  </si>
  <si>
    <t xml:space="preserve">     Särki   Lukumäärä: 3   Yhteispaino: 112   (Suurin: 46 g)</t>
  </si>
  <si>
    <t xml:space="preserve">     Ahven   Lukumäärä: 17   Yhteispaino: 5016   (Suurin: 551 g)</t>
  </si>
  <si>
    <t xml:space="preserve">     Kiiski   Lukumäärä: 10   Yhteispaino: 335   (Suurin: 49 g)</t>
  </si>
  <si>
    <t xml:space="preserve">     Hauki   Lukumäärä: 2   Yhteispaino: 1122   (Suurin: 608 g)</t>
  </si>
  <si>
    <t xml:space="preserve">     Lahna   Lukumäärä: 1   Yhteispaino: 132   (Suurin: 132 g)</t>
  </si>
  <si>
    <t xml:space="preserve">     Ahven   Lukumäärä: 28   Yhteispaino: 4421   (Suurin: 496 g)</t>
  </si>
  <si>
    <t xml:space="preserve">     Kiiski   Lukumäärä: 15   Yhteispaino: 722   (Suurin: 82 g)</t>
  </si>
  <si>
    <t xml:space="preserve">     Hauki   Lukumäärä: 2   Yhteispaino: 935   (Suurin: 484 g)</t>
  </si>
  <si>
    <t xml:space="preserve">     Särki   Lukumäärä: 5   Yhteispaino: 190   (Suurin: 41 g)</t>
  </si>
  <si>
    <t xml:space="preserve">     Ahven   Lukumäärä: 16   Yhteispaino: 3915   (Suurin: 705 g)</t>
  </si>
  <si>
    <t xml:space="preserve">     Kiiski   Lukumäärä: 6   Yhteispaino: 339   (Suurin: 68 g)</t>
  </si>
  <si>
    <t xml:space="preserve">     Hauki   Lukumäärä: 3   Yhteispaino: 1443   (Suurin: 561 g)</t>
  </si>
  <si>
    <t xml:space="preserve">     Särki   Lukumäärä: 3   Yhteispaino: 106   (Suurin: 43 g)</t>
  </si>
  <si>
    <t xml:space="preserve">     Lahna   Lukumäärä: 3   Yhteispaino: 302   (Suurin: 107 g)</t>
  </si>
  <si>
    <t xml:space="preserve">     Ahven   Lukumäärä: 15   Yhteispaino: 1545   (Suurin: 255 g)</t>
  </si>
  <si>
    <t xml:space="preserve">     Kiiski   Lukumäärä: 3   Yhteispaino: 216   (Suurin: 99 g)</t>
  </si>
  <si>
    <t xml:space="preserve">     Hauki   Lukumäärä: 2   Yhteispaino: 2445   (Suurin: 1406 g)</t>
  </si>
  <si>
    <t xml:space="preserve">     Särki   Lukumäärä: 6   Yhteispaino: 550   (Suurin: 154 g)</t>
  </si>
  <si>
    <t xml:space="preserve">     Lahna   Lukumäärä: 5   Yhteispaino: 1234   (Suurin: 331 g)</t>
  </si>
  <si>
    <t xml:space="preserve">     Ahven   Lukumäärä: 35   Yhteispaino: 4674   (Suurin: 647 g)</t>
  </si>
  <si>
    <t xml:space="preserve">     Särki   Lukumäärä: 2   Yhteispaino: 214   (Suurin: 107 g)</t>
  </si>
  <si>
    <t xml:space="preserve">     Lahna   Lukumäärä: 3   Yhteispaino: 838   (Suurin: 321 g)</t>
  </si>
  <si>
    <t xml:space="preserve">     Ahven   Lukumäärä: 19   Yhteispaino: 4901   (Suurin: 554 g)</t>
  </si>
  <si>
    <t xml:space="preserve">     Kiiski   Lukumäärä: 12   Yhteispaino: 687   (Suurin: 91 g)</t>
  </si>
  <si>
    <t xml:space="preserve">     Särki   Lukumäärä: 3   Yhteispaino: 119   (Suurin: 43 g)</t>
  </si>
  <si>
    <t xml:space="preserve">     Ahven   Lukumäärä: 45   Yhteispaino: 4900   (Suurin: 444 g)</t>
  </si>
  <si>
    <t xml:space="preserve">     Kiiski   Lukumäärä: 4   Yhteispaino: 188   (Suurin: 55 g)</t>
  </si>
  <si>
    <t xml:space="preserve">     Särki   Lukumäärä: 10   Yhteispaino: 375   (Suurin: 47 g)</t>
  </si>
  <si>
    <t xml:space="preserve">     Ahven   Lukumäärä: 9   Yhteispaino: 2586   (Suurin: 591 g)</t>
  </si>
  <si>
    <t xml:space="preserve">     Kiiski   Lukumäärä: 4   Yhteispaino: 224   (Suurin: 82 g)</t>
  </si>
  <si>
    <t xml:space="preserve">     Hauki   Lukumäärä: 2   Yhteispaino: 1383   (Suurin: 920 g)</t>
  </si>
  <si>
    <t xml:space="preserve">     Särki   Lukumäärä: 2   Yhteispaino: 181   (Suurin: 105 g)</t>
  </si>
  <si>
    <t xml:space="preserve">     Lahna   Lukumäärä: 2   Yhteispaino: 646   (Suurin: 527 g)</t>
  </si>
  <si>
    <t xml:space="preserve">     Ahven   Lukumäärä: 25   Yhteispaino: 3560   (Suurin: 499 g)</t>
  </si>
  <si>
    <t xml:space="preserve">     Kiiski   Lukumäärä: 3   Yhteispaino: 181   (Suurin: 68 g)</t>
  </si>
  <si>
    <t xml:space="preserve">     Hauki   Lukumäärä: 2   Yhteispaino: 781   (Suurin: 400 g)</t>
  </si>
  <si>
    <t xml:space="preserve">     Särki   Lukumäärä: 4   Yhteispaino: 135   (Suurin: 47 g)</t>
  </si>
  <si>
    <t xml:space="preserve">     Ahven   Lukumäärä: 19   Yhteispaino: 1870   (Suurin: 817 g)</t>
  </si>
  <si>
    <t xml:space="preserve">     Lahna   Lukumäärä: 7   Yhteispaino: 2415   (Suurin: 473 g)</t>
  </si>
  <si>
    <t xml:space="preserve">     Ahven   Lukumäärä: 16   Yhteispaino: 1888   (Suurin: 350 g)</t>
  </si>
  <si>
    <t xml:space="preserve">     Hauki   Lukumäärä: 2   Yhteispaino: 1503   (Suurin: 1004 g)</t>
  </si>
  <si>
    <t xml:space="preserve">     Särki   Lukumäärä: 11   Yhteispaino: 441   (Suurin: 56 g)</t>
  </si>
  <si>
    <t xml:space="preserve">     Ahven   Lukumäärä: 11   Yhteispaino: 2052   (Suurin: 299 g)</t>
  </si>
  <si>
    <t xml:space="preserve">     Kiiski   Lukumäärä: 6   Yhteispaino: 281   (Suurin: 67 g)</t>
  </si>
  <si>
    <t xml:space="preserve">     Hauki   Lukumäärä: 2   Yhteispaino: 876   (Suurin: 456 g)</t>
  </si>
  <si>
    <t xml:space="preserve">     Särki   Lukumäärä: 5   Yhteispaino: 192   (Suurin: 48 g)</t>
  </si>
  <si>
    <t xml:space="preserve">     Lahna   Lukumäärä: 2   Yhteispaino: 148   (Suurin: 100 g)</t>
  </si>
  <si>
    <t xml:space="preserve">     Ahven   Lukumäärä: 12   Yhteispaino: 2120   (Suurin: 917 g)</t>
  </si>
  <si>
    <t xml:space="preserve">     Kiiski   Lukumäärä: 5   Yhteispaino: 234   (Suurin: 59 g)</t>
  </si>
  <si>
    <t xml:space="preserve">     Hauki   Lukumäärä: 1   Yhteispaino: 756   (Suurin: 756 g)</t>
  </si>
  <si>
    <t xml:space="preserve">     Särki   Lukumäärä: 1   Yhteispaino: 42   (Suurin: 42 g)</t>
  </si>
  <si>
    <t xml:space="preserve">     Lahna   Lukumäärä: 1   Yhteispaino: 171   (Suurin: 171 g)</t>
  </si>
  <si>
    <t xml:space="preserve">     Ivars1963:</t>
  </si>
  <si>
    <t xml:space="preserve">     Ahven   Lukumäärä: 11   Yhteispaino: 1980   (Suurin: 442 g)</t>
  </si>
  <si>
    <t xml:space="preserve">     Kiiski   Lukumäärä: 13   Yhteispaino: 723   (Suurin: 91 g)</t>
  </si>
  <si>
    <t xml:space="preserve">     Särki   Lukumäärä: 6   Yhteispaino: 230   (Suurin: 46 g)</t>
  </si>
  <si>
    <t xml:space="preserve">     Ahven   Lukumäärä: 14   Yhteispaino: 2110   (Suurin: 306 g)</t>
  </si>
  <si>
    <t xml:space="preserve">     Kiiski   Lukumäärä: 6   Yhteispaino: 295   (Suurin: 67 g)</t>
  </si>
  <si>
    <t xml:space="preserve">     Särki   Lukumäärä: 5   Yhteispaino: 245   (Suurin: 85 g)</t>
  </si>
  <si>
    <t xml:space="preserve">     &lt;- Pantera:</t>
  </si>
  <si>
    <t xml:space="preserve">     Guntars(Sigulda)  Hauki  1427 g</t>
  </si>
  <si>
    <t>[Krikumi] RINA LV [SK]</t>
  </si>
  <si>
    <t>[Centrinieks] Halav4iks_ [SK]</t>
  </si>
  <si>
    <t>[Centrinieks] Olgis [SUG]</t>
  </si>
  <si>
    <t>[Centrinieks] Peecis [SV]</t>
  </si>
  <si>
    <t>[TRIO] Vidas [SV]</t>
  </si>
  <si>
    <t>[Trio] Terminator [SUG]</t>
  </si>
  <si>
    <t>Baltie Laci</t>
  </si>
  <si>
    <t>Trio</t>
  </si>
  <si>
    <t>6. vieta - 4 pt</t>
  </si>
  <si>
    <t>7. vieta - 3 pt</t>
  </si>
  <si>
    <t>Rudd</t>
  </si>
  <si>
    <t>Sorva</t>
  </si>
  <si>
    <t>RB Trout</t>
  </si>
  <si>
    <t>Kirjolohi</t>
  </si>
  <si>
    <t>Whitefish</t>
  </si>
  <si>
    <t>Siika</t>
  </si>
  <si>
    <t>Harjus</t>
  </si>
  <si>
    <t>Grayling</t>
  </si>
  <si>
    <t>Trio (Vidas, Terminator, ….)</t>
  </si>
  <si>
    <r>
      <t xml:space="preserve">Trio </t>
    </r>
    <r>
      <rPr>
        <sz val="10"/>
        <rFont val="Arial"/>
        <family val="2"/>
      </rPr>
      <t>(Vidas, Terminator, ….)</t>
    </r>
  </si>
  <si>
    <t>[Baltie laci] osis55 [SK]</t>
  </si>
  <si>
    <t>Baltie Laci (Pedro Lat, janchuks_co, Osis55)</t>
  </si>
  <si>
    <r>
      <t xml:space="preserve">Baltie Laci </t>
    </r>
    <r>
      <rPr>
        <sz val="10"/>
        <rFont val="Arial"/>
        <family val="2"/>
      </rPr>
      <t>(Pedro Lat, janchuks_co, Osis55)</t>
    </r>
  </si>
  <si>
    <t>Komandu kopvērtējums (pēc 2. kārtas)</t>
  </si>
  <si>
    <t>"Trīs pret trīs" 3. kārta.</t>
  </si>
  <si>
    <t>Komandu kopvērtējums (pēc 3. kārtas)</t>
  </si>
  <si>
    <t>Hossalaslammet (2-1, all, 30), spec. – Whitefish,</t>
  </si>
  <si>
    <t>Iso-Ruhijarvi (3-1, all, 30), spec. – Roach, Ruffe,</t>
  </si>
  <si>
    <t>Mantilahti (3-1, all, 30), spec. – Slv. bream.</t>
  </si>
  <si>
    <t>Rufe</t>
  </si>
  <si>
    <t>kiiski</t>
  </si>
  <si>
    <t>[Trio] Lydeka [SK]</t>
  </si>
  <si>
    <t>[Centrinieks] Olgis [SV]</t>
  </si>
  <si>
    <t>Trio (Vidas, Terminator,Lydeka)</t>
  </si>
  <si>
    <t>[Centrinieks] Peecis [SK]</t>
  </si>
  <si>
    <t>[Centrinieks] Halav4iks_ [SUG]</t>
  </si>
  <si>
    <t>Hossalaislammet. (8.1. 9:20/ 30 min/ Medium / All species / Normal ice) [20.01.2024 20:01]</t>
  </si>
  <si>
    <t xml:space="preserve">      *1. [Bermudu trijsturis] Guntars(Sigulda) [SV]  6424 g </t>
  </si>
  <si>
    <t xml:space="preserve">       2. [KARPS] kamis [SUG]  4679 g </t>
  </si>
  <si>
    <t xml:space="preserve">       3. [Trio] Terminator [SUG]  3520 g </t>
  </si>
  <si>
    <t xml:space="preserve">       4. [TRIO] Vidas [SV]  2764 g </t>
  </si>
  <si>
    <t xml:space="preserve">       5. [Krikumi] ANDO [SV]  2320 g </t>
  </si>
  <si>
    <t xml:space="preserve">       6. [SOYUZ] vv-35 [SV]  2021 g </t>
  </si>
  <si>
    <t xml:space="preserve">       7. [SOYUZ] Ded [SUG]  1792 g </t>
  </si>
  <si>
    <t xml:space="preserve">       8. [Baltie Laci] osis55 [SK]  1765 g </t>
  </si>
  <si>
    <t xml:space="preserve">       9. [Karps] Pantera [SV]  1414 g </t>
  </si>
  <si>
    <t xml:space="preserve">       10. [Centrinieks] Olgis [SV]  1136 g </t>
  </si>
  <si>
    <t xml:space="preserve">       11. [Bermudu trijsturis] Ejus [SK]  1051 g </t>
  </si>
  <si>
    <t xml:space="preserve">       12. [Baltie Laci] Pedro Lat [SV]  840 g </t>
  </si>
  <si>
    <t xml:space="preserve">       13. [Baltie Laci] janchuks_co [SUG]  651 g </t>
  </si>
  <si>
    <t xml:space="preserve">       14. [Trio] Lydeka [SK]  362 g </t>
  </si>
  <si>
    <t xml:space="preserve">       15. [Bermudu trijsturis] WerNeo [SUG]  180 g </t>
  </si>
  <si>
    <t xml:space="preserve">       16. [Centrinieks] Peecis [SK]  139 g </t>
  </si>
  <si>
    <t xml:space="preserve">       17. [Karps] sharps [SK]  94 g </t>
  </si>
  <si>
    <t xml:space="preserve">       18. [SOYUZ] SERg [SK]  40 g </t>
  </si>
  <si>
    <t xml:space="preserve">       19. Purvs  0 g </t>
  </si>
  <si>
    <t xml:space="preserve">     Ahven   Lukumäärä: 2   Yhteispaino: 190   (Suurin: 101 g)</t>
  </si>
  <si>
    <t xml:space="preserve">     Kirjolohi   Lukumäärä: 2   Yhteispaino: 3856   (Suurin: 2097 g)</t>
  </si>
  <si>
    <t xml:space="preserve">     Siika   Lukumäärä: 6   Yhteispaino: 2378   (Suurin: 474 g)</t>
  </si>
  <si>
    <t xml:space="preserve">     Ahven   Lukumäärä: 4   Yhteispaino: 1041   (Suurin: 355 g)</t>
  </si>
  <si>
    <t xml:space="preserve">     Hauki   Lukumäärä: 1   Yhteispaino: 1364   (Suurin: 1364 g)</t>
  </si>
  <si>
    <t xml:space="preserve">     Kirjolohi   Lukumäärä: 1   Yhteispaino: 881   (Suurin: 881 g)</t>
  </si>
  <si>
    <t xml:space="preserve">     Siika   Lukumäärä: 4   Yhteispaino: 1393   (Suurin: 427 g)</t>
  </si>
  <si>
    <t xml:space="preserve">     Ahven   Lukumäärä: 11   Yhteispaino: 502   (Suurin: 68 g)</t>
  </si>
  <si>
    <t xml:space="preserve">     Kiiski   Lukumäärä: 1   Yhteispaino: 22   (Suurin: 22 g)</t>
  </si>
  <si>
    <t xml:space="preserve">     Hauki   Lukumäärä: 2   Yhteispaino: 1799   (Suurin: 904 g)</t>
  </si>
  <si>
    <t xml:space="preserve">     Kirjolohi   Lukumäärä: 1   Yhteispaino: 835   (Suurin: 835 g)</t>
  </si>
  <si>
    <t xml:space="preserve">     Siika   Lukumäärä: 1   Yhteispaino: 362   (Suurin: 362 g)</t>
  </si>
  <si>
    <t xml:space="preserve">     Kirjolohi   Lukumäärä: 3   Yhteispaino: 2764   (Suurin: 1059 g)</t>
  </si>
  <si>
    <t xml:space="preserve">     Ahven   Lukumäärä: 2   Yhteispaino: 129   (Suurin: 65 g)</t>
  </si>
  <si>
    <t xml:space="preserve">     Siika   Lukumäärä: 5   Yhteispaino: 2191   (Suurin: 494 g)</t>
  </si>
  <si>
    <t xml:space="preserve">     Ahven   Lukumäärä: 10   Yhteispaino: 363   (Suurin: 45 g)</t>
  </si>
  <si>
    <t xml:space="preserve">     Kirjolohi   Lukumäärä: 2   Yhteispaino: 1607   (Suurin: 806 g)</t>
  </si>
  <si>
    <t xml:space="preserve">     Särki   Lukumäärä: 2   Yhteispaino: 51   (Suurin: 28 g)</t>
  </si>
  <si>
    <t xml:space="preserve">     Ahven   Lukumäärä: 1   Yhteispaino: 58   (Suurin: 58 g)</t>
  </si>
  <si>
    <t xml:space="preserve">     Kiiski   Lukumäärä: 1   Yhteispaino: 19   (Suurin: 19 g)</t>
  </si>
  <si>
    <t xml:space="preserve">     Siika   Lukumäärä: 4   Yhteispaino: 1715   (Suurin: 476 g)</t>
  </si>
  <si>
    <t xml:space="preserve">     Ahven   Lukumäärä: 20   Yhteispaino: 763   (Suurin: 47 g)</t>
  </si>
  <si>
    <t xml:space="preserve">     Kiiski   Lukumäärä: 4   Yhteispaino: 67   (Suurin: 21 g)</t>
  </si>
  <si>
    <t xml:space="preserve">     Kirjolohi   Lukumäärä: 1   Yhteispaino: 854   (Suurin: 854 g)</t>
  </si>
  <si>
    <t xml:space="preserve">     Särki   Lukumäärä: 3   Yhteispaino: 81   (Suurin: 31 g)</t>
  </si>
  <si>
    <t xml:space="preserve">     Ahven   Lukumäärä: 2   Yhteispaino: 530   (Suurin: 340 g)</t>
  </si>
  <si>
    <t xml:space="preserve">     Kirjolohi   Lukumäärä: 1   Yhteispaino: 884   (Suurin: 884 g)</t>
  </si>
  <si>
    <t xml:space="preserve">     Ahven   Lukumäärä: 1   Yhteispaino: 30   (Suurin: 30 g)</t>
  </si>
  <si>
    <t xml:space="preserve">     Siika   Lukumäärä: 1   Yhteispaino: 225   (Suurin: 225 g)</t>
  </si>
  <si>
    <t xml:space="preserve">     Ahven   Lukumäärä: 7   Yhteispaino: 471   (Suurin: 218 g)</t>
  </si>
  <si>
    <t xml:space="preserve">     Kiiski   Lukumäärä: 6   Yhteispaino: 85   (Suurin: 22 g)</t>
  </si>
  <si>
    <t xml:space="preserve">     Siika   Lukumäärä: 1   Yhteispaino: 495   (Suurin: 495 g)</t>
  </si>
  <si>
    <t xml:space="preserve">     Siika   Lukumäärä: 2   Yhteispaino: 840   (Suurin: 447 g)</t>
  </si>
  <si>
    <t xml:space="preserve">     Ahven   Lukumäärä: 2   Yhteispaino: 73   (Suurin: 45 g)</t>
  </si>
  <si>
    <t xml:space="preserve">     Kiiski   Lukumäärä: 1   Yhteispaino: 18   (Suurin: 18 g)</t>
  </si>
  <si>
    <t xml:space="preserve">     Siika   Lukumäärä: 1   Yhteispaino: 496   (Suurin: 496 g)</t>
  </si>
  <si>
    <t xml:space="preserve">     Särki   Lukumäärä: 3   Yhteispaino: 64   (Suurin: 25 g)</t>
  </si>
  <si>
    <t xml:space="preserve">     Lydeka:</t>
  </si>
  <si>
    <t xml:space="preserve">     Ahven   Lukumäärä: 6   Yhteispaino: 259   (Suurin: 75 g)</t>
  </si>
  <si>
    <t xml:space="preserve">     Kiiski   Lukumäärä: 7   Yhteispaino: 103   (Suurin: 18 g)</t>
  </si>
  <si>
    <t xml:space="preserve">     Ahven   Lukumäärä: 3   Yhteispaino: 180   (Suurin: 80 g)</t>
  </si>
  <si>
    <t xml:space="preserve">     Ahven   Lukumäärä: 2   Yhteispaino: 93   (Suurin: 70 g)</t>
  </si>
  <si>
    <t xml:space="preserve">     Kiiski   Lukumäärä: 3   Yhteispaino: 46   (Suurin: 19 g)</t>
  </si>
  <si>
    <t xml:space="preserve">     sharps:</t>
  </si>
  <si>
    <t xml:space="preserve">     Ahven   Lukumäärä: 2   Yhteispaino: 49   (Suurin: 29 g)</t>
  </si>
  <si>
    <t xml:space="preserve">     Kiiski   Lukumäärä: 3   Yhteispaino: 45   (Suurin: 19 g)</t>
  </si>
  <si>
    <t xml:space="preserve">     Kiiski   Lukumäärä: 3   Yhteispaino: 40   (Suurin: 16 g)</t>
  </si>
  <si>
    <t xml:space="preserve">     Purvs:</t>
  </si>
  <si>
    <t xml:space="preserve">     Guntars(Sigulda)  Kirjolohi  2097 g</t>
  </si>
  <si>
    <t>Iso-Ruuhijärvi. (15.3. 9:20/ 30 min/ Medium / All species / Normal ice) [20.01.2024 20:38]</t>
  </si>
  <si>
    <t xml:space="preserve">       1. [Krikumi] ANDO [SV]  6238 g </t>
  </si>
  <si>
    <t xml:space="preserve">       2. [Centrinieks] Olgis [SV]  4966 g </t>
  </si>
  <si>
    <t xml:space="preserve">      *3. [Bermudu trijsturis] Guntars(Sigulda) [SV]  3894 g </t>
  </si>
  <si>
    <t xml:space="preserve">       4. [SOYUZ] vv-35 [SV]  3655 g </t>
  </si>
  <si>
    <t xml:space="preserve">       5. [Karps] Pantera [SV]  3599 g </t>
  </si>
  <si>
    <t xml:space="preserve">       6. [Baltie Laci] janchuks_co [SUG]  3240 g </t>
  </si>
  <si>
    <t xml:space="preserve">       7. [Centrinieks] Peecis [SK]  2943 g </t>
  </si>
  <si>
    <t xml:space="preserve">       8. [Krikumi] RINA [SK]  2773 g </t>
  </si>
  <si>
    <t xml:space="preserve">       9. [TRIO] Vidas [SV]  2737 g </t>
  </si>
  <si>
    <t xml:space="preserve">       10. [Baltie Laci] osis55 [SK]  2122 g </t>
  </si>
  <si>
    <t xml:space="preserve">       11. [SOYUZ] SERg [SK]  1949 g </t>
  </si>
  <si>
    <t xml:space="preserve">       12. [Baltie Laci] Pedro Lat [SV]  1844 g </t>
  </si>
  <si>
    <t xml:space="preserve">       13. [Trio] Lydeka [SK]  1806 g </t>
  </si>
  <si>
    <t xml:space="preserve">       14. [SOYUZ] Ded [SUG]  1722 g </t>
  </si>
  <si>
    <t xml:space="preserve">       15. [KARPS] kamis [SUG]  1631 g </t>
  </si>
  <si>
    <t xml:space="preserve">       16. [Bermudu trijsturis] Ejus [SK]  1428 g </t>
  </si>
  <si>
    <t xml:space="preserve">       17. [Trio] Terminator [SUG]  1408 g </t>
  </si>
  <si>
    <t xml:space="preserve">       18. [Bermudu trijsturis] WerNeo [SUG]  1384 g </t>
  </si>
  <si>
    <t xml:space="preserve">       19. [Karps] sharps [SK]  395 g </t>
  </si>
  <si>
    <t xml:space="preserve">       20. Purvs  0 g </t>
  </si>
  <si>
    <t xml:space="preserve">     Kiiski   Lukumäärä: 4   Yhteispaino: 144   (Suurin: 44 g)</t>
  </si>
  <si>
    <t xml:space="preserve">     Kirjolohi   Lukumäärä: 2   Yhteispaino: 2805   (Suurin: 1541 g)</t>
  </si>
  <si>
    <t xml:space="preserve">     Siika   Lukumäärä: 5   Yhteispaino: 487   (Suurin: 123 g)</t>
  </si>
  <si>
    <t xml:space="preserve">     Särki   Lukumäärä: 9   Yhteispaino: 420   (Suurin: 74 g)</t>
  </si>
  <si>
    <t xml:space="preserve">     Kirjolohi   Lukumäärä: 2   Yhteispaino: 3760   (Suurin: 2250 g)</t>
  </si>
  <si>
    <t xml:space="preserve">     Taimen   Lukumäärä: 2   Yhteispaino: 2217   (Suurin: 1429 g)</t>
  </si>
  <si>
    <t xml:space="preserve">     Siika   Lukumäärä: 1   Yhteispaino: 261   (Suurin: 261 g)</t>
  </si>
  <si>
    <t xml:space="preserve">     Kirjolohi   Lukumäärä: 4   Yhteispaino: 4966   (Suurin: 1595 g)</t>
  </si>
  <si>
    <t xml:space="preserve">     Ahven   Lukumäärä: 2   Yhteispaino: 92   (Suurin: 65 g)</t>
  </si>
  <si>
    <t xml:space="preserve">     Kiiski   Lukumäärä: 2   Yhteispaino: 60   (Suurin: 31 g)</t>
  </si>
  <si>
    <t xml:space="preserve">     Kirjolohi   Lukumäärä: 2   Yhteispaino: 3209   (Suurin: 1849 g)</t>
  </si>
  <si>
    <t xml:space="preserve">     Siika   Lukumäärä: 3   Yhteispaino: 294   (Suurin: 105 g)</t>
  </si>
  <si>
    <t xml:space="preserve">     Kiiski   Lukumäärä: 3   Yhteispaino: 111   (Suurin: 42 g)</t>
  </si>
  <si>
    <t xml:space="preserve">     Kirjolohi   Lukumäärä: 2   Yhteispaino: 2260   (Suurin: 1314 g)</t>
  </si>
  <si>
    <t xml:space="preserve">     Taimen   Lukumäärä: 1   Yhteispaino: 890   (Suurin: 890 g)</t>
  </si>
  <si>
    <t xml:space="preserve">     Siika   Lukumäärä: 1   Yhteispaino: 101   (Suurin: 101 g)</t>
  </si>
  <si>
    <t xml:space="preserve">     Särki   Lukumäärä: 5   Yhteispaino: 237   (Suurin: 58 g)</t>
  </si>
  <si>
    <t xml:space="preserve">     Ahven   Lukumäärä: 2   Yhteispaino: 286   (Suurin: 152 g)</t>
  </si>
  <si>
    <t xml:space="preserve">     Kiiski   Lukumäärä: 1   Yhteispaino: 37   (Suurin: 37 g)</t>
  </si>
  <si>
    <t xml:space="preserve">     Kirjolohi   Lukumäärä: 2   Yhteispaino: 2667   (Suurin: 1428 g)</t>
  </si>
  <si>
    <t xml:space="preserve">     Siika   Lukumäärä: 1   Yhteispaino: 106   (Suurin: 106 g)</t>
  </si>
  <si>
    <t xml:space="preserve">     Särki   Lukumäärä: 4   Yhteispaino: 144   (Suurin: 45 g)</t>
  </si>
  <si>
    <t xml:space="preserve">     Ahven   Lukumäärä: 17   Yhteispaino: 1548   (Suurin: 219 g)</t>
  </si>
  <si>
    <t xml:space="preserve">     Kirjolohi   Lukumäärä: 1   Yhteispaino: 1122   (Suurin: 1122 g)</t>
  </si>
  <si>
    <t xml:space="preserve">     Särki   Lukumäärä: 7   Yhteispaino: 273   (Suurin: 78 g)</t>
  </si>
  <si>
    <t xml:space="preserve">     Ahven   Lukumäärä: 12   Yhteispaino: 2081   (Suurin: 523 g)</t>
  </si>
  <si>
    <t xml:space="preserve">     Kiiski   Lukumäärä: 7   Yhteispaino: 247   (Suurin: 40 g)</t>
  </si>
  <si>
    <t xml:space="preserve">     Siika   Lukumäärä: 2   Yhteispaino: 251   (Suurin: 128 g)</t>
  </si>
  <si>
    <t xml:space="preserve">     Särki   Lukumäärä: 5   Yhteispaino: 194   (Suurin: 70 g)</t>
  </si>
  <si>
    <t xml:space="preserve">     Ahven   Lukumäärä: 3   Yhteispaino: 323   (Suurin: 162 g)</t>
  </si>
  <si>
    <t xml:space="preserve">     Kiiski   Lukumäärä: 5   Yhteispaino: 215   (Suurin: 46 g)</t>
  </si>
  <si>
    <t xml:space="preserve">     Kirjolohi   Lukumäärä: 1   Yhteispaino: 1105   (Suurin: 1105 g)</t>
  </si>
  <si>
    <t xml:space="preserve">     Siika   Lukumäärä: 10   Yhteispaino: 1094   (Suurin: 134 g)</t>
  </si>
  <si>
    <t xml:space="preserve">     Ahven   Lukumäärä: 15   Yhteispaino: 873   (Suurin: 178 g)</t>
  </si>
  <si>
    <t xml:space="preserve">     Kiiski   Lukumäärä: 7   Yhteispaino: 243   (Suurin: 40 g)</t>
  </si>
  <si>
    <t xml:space="preserve">     Kirjolohi   Lukumäärä: 1   Yhteispaino: 843   (Suurin: 843 g)</t>
  </si>
  <si>
    <t xml:space="preserve">     Särki   Lukumäärä: 4   Yhteispaino: 163   (Suurin: 58 g)</t>
  </si>
  <si>
    <t xml:space="preserve">     Ahven   Lukumäärä: 13   Yhteispaino: 1359   (Suurin: 222 g)</t>
  </si>
  <si>
    <t xml:space="preserve">     Kiiski   Lukumäärä: 5   Yhteispaino: 147   (Suurin: 33 g)</t>
  </si>
  <si>
    <t xml:space="preserve">     Särki   Lukumäärä: 12   Yhteispaino: 443   (Suurin: 68 g)</t>
  </si>
  <si>
    <t xml:space="preserve">     Kiiski   Lukumäärä: 2   Yhteispaino: 61   (Suurin: 33 g)</t>
  </si>
  <si>
    <t xml:space="preserve">     Kirjolohi   Lukumäärä: 1   Yhteispaino: 1057   (Suurin: 1057 g)</t>
  </si>
  <si>
    <t xml:space="preserve">     Siika   Lukumäärä: 7   Yhteispaino: 661   (Suurin: 144 g)</t>
  </si>
  <si>
    <t xml:space="preserve">     Särki   Lukumäärä: 2   Yhteispaino: 65   (Suurin: 57 g)</t>
  </si>
  <si>
    <t xml:space="preserve">     Ahven   Lukumäärä: 15   Yhteispaino: 1465   (Suurin: 357 g)</t>
  </si>
  <si>
    <t xml:space="preserve">     Kiiski   Lukumäärä: 2   Yhteispaino: 54   (Suurin: 40 g)</t>
  </si>
  <si>
    <t xml:space="preserve">     Särki   Lukumäärä: 7   Yhteispaino: 287   (Suurin: 70 g)</t>
  </si>
  <si>
    <t xml:space="preserve">     Ahven   Lukumäärä: 17   Yhteispaino: 1635   (Suurin: 228 g)</t>
  </si>
  <si>
    <t xml:space="preserve">     Särki   Lukumäärä: 2   Yhteispaino: 62   (Suurin: 54 g)</t>
  </si>
  <si>
    <t xml:space="preserve">     Ahven   Lukumäärä: 2   Yhteispaino: 216   (Suurin: 144 g)</t>
  </si>
  <si>
    <t xml:space="preserve">     Kiiski   Lukumäärä: 17   Yhteispaino: 576   (Suurin: 44 g)</t>
  </si>
  <si>
    <t xml:space="preserve">     Siika   Lukumäärä: 2   Yhteispaino: 586   (Suurin: 397 g)</t>
  </si>
  <si>
    <t xml:space="preserve">     Särki   Lukumäärä: 7   Yhteispaino: 253   (Suurin: 69 g)</t>
  </si>
  <si>
    <t xml:space="preserve">     Ahven   Lukumäärä: 17   Yhteispaino: 1118   (Suurin: 217 g)</t>
  </si>
  <si>
    <t xml:space="preserve">     Kiiski   Lukumäärä: 3   Yhteispaino: 73   (Suurin: 34 g)</t>
  </si>
  <si>
    <t xml:space="preserve">     Särki   Lukumäärä: 7   Yhteispaino: 237   (Suurin: 53 g)</t>
  </si>
  <si>
    <t xml:space="preserve">     Ahven   Lukumäärä: 4   Yhteispaino: 496   (Suurin: 234 g)</t>
  </si>
  <si>
    <t xml:space="preserve">     Kiiski   Lukumäärä: 1   Yhteispaino: 29   (Suurin: 29 g)</t>
  </si>
  <si>
    <t xml:space="preserve">     Siika   Lukumäärä: 3   Yhteispaino: 676   (Suurin: 448 g)</t>
  </si>
  <si>
    <t xml:space="preserve">     Särki   Lukumäärä: 5   Yhteispaino: 207   (Suurin: 64 g)</t>
  </si>
  <si>
    <t xml:space="preserve">     Ahven   Lukumäärä: 8   Yhteispaino: 1046   (Suurin: 262 g)</t>
  </si>
  <si>
    <t xml:space="preserve">     Särki   Lukumäärä: 8   Yhteispaino: 338   (Suurin: 60 g)</t>
  </si>
  <si>
    <t xml:space="preserve">     Ahven   Lukumäärä: 2   Yhteispaino: 93   (Suurin: 54 g)</t>
  </si>
  <si>
    <t xml:space="preserve">     Kiiski   Lukumäärä: 4   Yhteispaino: 136   (Suurin: 50 g)</t>
  </si>
  <si>
    <t xml:space="preserve">     Särki   Lukumäärä: 6   Yhteispaino: 166   (Suurin: 58 g)</t>
  </si>
  <si>
    <t xml:space="preserve">     ANDO  Kirjolohi  2250 g</t>
  </si>
  <si>
    <t>Mäntylahti. (15.3. 12:10/ 30 min/ Medium / All species / Normal ice) [20.01.2024 21:15]</t>
  </si>
  <si>
    <t xml:space="preserve">       1. [SOYUZ] vv-35 [SV]  8308 g </t>
  </si>
  <si>
    <t xml:space="preserve">       2. [TRIO] Vidas [SV]  6981 g </t>
  </si>
  <si>
    <t xml:space="preserve">       3. [Krikumi] RINA [SK]  6672 g </t>
  </si>
  <si>
    <t xml:space="preserve">       4. [Baltie Laci] Pedro Lat [SV]  5669 g </t>
  </si>
  <si>
    <t xml:space="preserve">      *5. [Bermudu trijsturis] Guntars(Sigulda) [SV]  5640 g </t>
  </si>
  <si>
    <t xml:space="preserve">       6. [Bermudu trijsturis] Ejus [SK]  5278 g </t>
  </si>
  <si>
    <t xml:space="preserve">       7. [KARPS] kamis [SUG]  5185 g </t>
  </si>
  <si>
    <t xml:space="preserve">       8. [Centrinieks] Peecis [SK]  4891 g </t>
  </si>
  <si>
    <t xml:space="preserve">       9. [Baltie Laci] osis55 [SK]  4565 g </t>
  </si>
  <si>
    <t xml:space="preserve">       10. [Karps] sharps [SK]  4467 g </t>
  </si>
  <si>
    <t xml:space="preserve">       11. [Krikumi] ANDO [SV]  4197 g </t>
  </si>
  <si>
    <t xml:space="preserve">       12. [Trio] Terminator [SUG]  4089 g </t>
  </si>
  <si>
    <t xml:space="preserve">       13. [SOYUZ] SERg [SK]  3883 g </t>
  </si>
  <si>
    <t xml:space="preserve">       14. [Trio] Lydeka [SK]  3084 g </t>
  </si>
  <si>
    <t xml:space="preserve">       15. [Karps] Pantera [SV]  2965 g </t>
  </si>
  <si>
    <t xml:space="preserve">       16. [Centrinieks] Olgis [SV]  2960 g </t>
  </si>
  <si>
    <t xml:space="preserve">       17. [SOYUZ] Ded [SUG]  2517 g </t>
  </si>
  <si>
    <t xml:space="preserve">       18. [Baltie Laci] janchuks_co [SUG]  2116 g </t>
  </si>
  <si>
    <t xml:space="preserve">       19. [Bermudu trijsturis] WerNeo [SUG]  540 g </t>
  </si>
  <si>
    <t xml:space="preserve">     Ahven   Lukumäärä: 33   Yhteispaino: 4788   (Suurin: 464 g)</t>
  </si>
  <si>
    <t xml:space="preserve">     Kiiski   Lukumäärä: 10   Yhteispaino: 185   (Suurin: 28 g)</t>
  </si>
  <si>
    <t xml:space="preserve">     Pasuri   Lukumäärä: 3   Yhteispaino: 187   (Suurin: 101 g)</t>
  </si>
  <si>
    <t xml:space="preserve">     Sulkava   Lukumäärä: 2   Yhteispaino: 480   (Suurin: 295 g)</t>
  </si>
  <si>
    <t xml:space="preserve">     Ahven   Lukumäärä: 25   Yhteispaino: 4131   (Suurin: 306 g)</t>
  </si>
  <si>
    <t xml:space="preserve">     Lahna   Lukumäärä: 18   Yhteispaino: 4177   (Suurin: 367 g)</t>
  </si>
  <si>
    <t xml:space="preserve">     Ahven   Lukumäärä: 2   Yhteispaino: 605   (Suurin: 316 g)</t>
  </si>
  <si>
    <t xml:space="preserve">     Kiiski   Lukumäärä: 7   Yhteispaino: 131   (Suurin: 26 g)</t>
  </si>
  <si>
    <t xml:space="preserve">     Lahna   Lukumäärä: 14   Yhteispaino: 3603   (Suurin: 842 g)</t>
  </si>
  <si>
    <t xml:space="preserve">     Pasuri   Lukumäärä: 6   Yhteispaino: 258   (Suurin: 69 g)</t>
  </si>
  <si>
    <t xml:space="preserve">     Sulkava   Lukumäärä: 11   Yhteispaino: 2384   (Suurin: 307 g)</t>
  </si>
  <si>
    <t xml:space="preserve">     Ahven   Lukumäärä: 28   Yhteispaino: 2436   (Suurin: 220 g)</t>
  </si>
  <si>
    <t xml:space="preserve">     Särki   Lukumäärä: 10   Yhteispaino: 2577   (Suurin: 444 g)</t>
  </si>
  <si>
    <t xml:space="preserve">     Lahna   Lukumäärä: 6   Yhteispaino: 857   (Suurin: 201 g)</t>
  </si>
  <si>
    <t xml:space="preserve">     Pasuri   Lukumäärä: 13   Yhteispaino: 537   (Suurin: 84 g)</t>
  </si>
  <si>
    <t xml:space="preserve">     Sulkava   Lukumäärä: 1   Yhteispaino: 265   (Suurin: 265 g)</t>
  </si>
  <si>
    <t xml:space="preserve">     Ahven   Lukumäärä: 19   Yhteispaino: 2278   (Suurin: 262 g)</t>
  </si>
  <si>
    <t xml:space="preserve">     Kiiski   Lukumäärä: 6   Yhteispaino: 127   (Suurin: 32 g)</t>
  </si>
  <si>
    <t xml:space="preserve">     Lahna   Lukumäärä: 5   Yhteispaino: 882   (Suurin: 283 g)</t>
  </si>
  <si>
    <t xml:space="preserve">     Pasuri   Lukumäärä: 3   Yhteispaino: 154   (Suurin: 64 g)</t>
  </si>
  <si>
    <t xml:space="preserve">     Sulkava   Lukumäärä: 10   Yhteispaino: 2228   (Suurin: 297 g)</t>
  </si>
  <si>
    <t xml:space="preserve">     Kiiski   Lukumäärä: 4   Yhteispaino: 69   (Suurin: 28 g)</t>
  </si>
  <si>
    <t xml:space="preserve">     Särki   Lukumäärä: 20   Yhteispaino: 1397   (Suurin: 199 g)</t>
  </si>
  <si>
    <t xml:space="preserve">     Lahna   Lukumäärä: 3   Yhteispaino: 635   (Suurin: 350 g)</t>
  </si>
  <si>
    <t xml:space="preserve">     Sulkava   Lukumäärä: 22   Yhteispaino: 3177   (Suurin: 259 g)</t>
  </si>
  <si>
    <t xml:space="preserve">     Ahven   Lukumäärä: 22   Yhteispaino: 3648   (Suurin: 321 g)</t>
  </si>
  <si>
    <t xml:space="preserve">     Kiiski   Lukumäärä: 4   Yhteispaino: 76   (Suurin: 23 g)</t>
  </si>
  <si>
    <t xml:space="preserve">     Särki   Lukumäärä: 3   Yhteispaino: 253   (Suurin: 120 g)</t>
  </si>
  <si>
    <t xml:space="preserve">     Lahna   Lukumäärä: 5   Yhteispaino: 802   (Suurin: 195 g)</t>
  </si>
  <si>
    <t xml:space="preserve">     Pasuri   Lukumäärä: 8   Yhteispaino: 406   (Suurin: 88 g)</t>
  </si>
  <si>
    <t xml:space="preserve">     Ahven   Lukumäärä: 9   Yhteispaino: 1355   (Suurin: 235 g)</t>
  </si>
  <si>
    <t xml:space="preserve">     Särki   Lukumäärä: 6   Yhteispaino: 404   (Suurin: 104 g)</t>
  </si>
  <si>
    <t xml:space="preserve">     Pasuri   Lukumäärä: 8   Yhteispaino: 303   (Suurin: 73 g)</t>
  </si>
  <si>
    <t xml:space="preserve">     Sulkava   Lukumäärä: 19   Yhteispaino: 2660   (Suurin: 194 g)</t>
  </si>
  <si>
    <t xml:space="preserve">     Miek.särki   Lukumäärä: 2   Yhteispaino: 169   (Suurin: 92 g)</t>
  </si>
  <si>
    <t xml:space="preserve">     Ahven   Lukumäärä: 11   Yhteispaino: 1447   (Suurin: 226 g)</t>
  </si>
  <si>
    <t xml:space="preserve">     Kiiski   Lukumäärä: 20   Yhteispaino: 375   (Suurin: 33 g)</t>
  </si>
  <si>
    <t xml:space="preserve">     Särki   Lukumäärä: 17   Yhteispaino: 1853   (Suurin: 202 g)</t>
  </si>
  <si>
    <t xml:space="preserve">     Pasuri   Lukumäärä: 16   Yhteispaino: 654   (Suurin: 66 g)</t>
  </si>
  <si>
    <t xml:space="preserve">     Miek.särki   Lukumäärä: 2   Yhteispaino: 236   (Suurin: 151 g)</t>
  </si>
  <si>
    <t xml:space="preserve">     Ahven   Lukumäärä: 21   Yhteispaino: 2673   (Suurin: 259 g)</t>
  </si>
  <si>
    <t xml:space="preserve">     Särki   Lukumäärä: 5   Yhteispaino: 1015   (Suurin: 398 g)</t>
  </si>
  <si>
    <t xml:space="preserve">     Lahna   Lukumäärä: 2   Yhteispaino: 206   (Suurin: 105 g)</t>
  </si>
  <si>
    <t xml:space="preserve">     Pasuri   Lukumäärä: 9   Yhteispaino: 307   (Suurin: 62 g)</t>
  </si>
  <si>
    <t xml:space="preserve">     Sulkava   Lukumäärä: 1   Yhteispaino: 266   (Suurin: 266 g)</t>
  </si>
  <si>
    <t xml:space="preserve">     Ahven   Lukumäärä: 13   Yhteispaino: 1147   (Suurin: 234 g)</t>
  </si>
  <si>
    <t xml:space="preserve">     Särki   Lukumäärä: 14   Yhteispaino: 2712   (Suurin: 422 g)</t>
  </si>
  <si>
    <t xml:space="preserve">     Pasuri   Lukumäärä: 2   Yhteispaino: 90   (Suurin: 62 g)</t>
  </si>
  <si>
    <t xml:space="preserve">     Sulkava   Lukumäärä: 1   Yhteispaino: 248   (Suurin: 248 g)</t>
  </si>
  <si>
    <t xml:space="preserve">     Ahven   Lukumäärä: 18   Yhteispaino: 1354   (Suurin: 225 g)</t>
  </si>
  <si>
    <t xml:space="preserve">     Kiiski   Lukumäärä: 1   Yhteispaino: 10   (Suurin: 10 g)</t>
  </si>
  <si>
    <t xml:space="preserve">     Särki   Lukumäärä: 10   Yhteispaino: 710   (Suurin: 136 g)</t>
  </si>
  <si>
    <t xml:space="preserve">     Lahna   Lukumäärä: 5   Yhteispaino: 1267   (Suurin: 771 g)</t>
  </si>
  <si>
    <t xml:space="preserve">     Pasuri   Lukumäärä: 6   Yhteispaino: 388   (Suurin: 82 g)</t>
  </si>
  <si>
    <t xml:space="preserve">     Sulkava   Lukumäärä: 2   Yhteispaino: 360   (Suurin: 212 g)</t>
  </si>
  <si>
    <t xml:space="preserve">     Ahven   Lukumäärä: 36   Yhteispaino: 2775   (Suurin: 225 g)</t>
  </si>
  <si>
    <t xml:space="preserve">     Kiiski   Lukumäärä: 19   Yhteispaino: 341   (Suurin: 30 g)</t>
  </si>
  <si>
    <t xml:space="preserve">     Sulkava   Lukumäärä: 3   Yhteispaino: 767   (Suurin: 272 g)</t>
  </si>
  <si>
    <t xml:space="preserve">     Ahven   Lukumäärä: 17   Yhteispaino: 1560   (Suurin: 240 g)</t>
  </si>
  <si>
    <t xml:space="preserve">     Särki   Lukumäärä: 13   Yhteispaino: 742   (Suurin: 100 g)</t>
  </si>
  <si>
    <t xml:space="preserve">     Lahna   Lukumäärä: 6   Yhteispaino: 614   (Suurin: 129 g)</t>
  </si>
  <si>
    <t xml:space="preserve">     Pasuri   Lukumäärä: 4   Yhteispaino: 140   (Suurin: 55 g)</t>
  </si>
  <si>
    <t xml:space="preserve">     Ahven   Lukumäärä: 9   Yhteispaino: 1882   (Suurin: 391 g)</t>
  </si>
  <si>
    <t xml:space="preserve">     Kiiski   Lukumäärä: 1   Yhteispaino: 24   (Suurin: 24 g)</t>
  </si>
  <si>
    <t xml:space="preserve">     Särki   Lukumäärä: 1   Yhteispaino: 20   (Suurin: 20 g)</t>
  </si>
  <si>
    <t xml:space="preserve">     Lahna   Lukumäärä: 4   Yhteispaino: 667   (Suurin: 192 g)</t>
  </si>
  <si>
    <t xml:space="preserve">     Pasuri   Lukumäärä: 6   Yhteispaino: 372   (Suurin: 82 g)</t>
  </si>
  <si>
    <t xml:space="preserve">     Ahven   Lukumäärä: 2   Yhteispaino: 638   (Suurin: 382 g)</t>
  </si>
  <si>
    <t xml:space="preserve">     Kiiski   Lukumäärä: 4   Yhteispaino: 92   (Suurin: 26 g)</t>
  </si>
  <si>
    <t xml:space="preserve">     Lahna   Lukumäärä: 8   Yhteispaino: 1273   (Suurin: 258 g)</t>
  </si>
  <si>
    <t xml:space="preserve">     Pasuri   Lukumäärä: 2   Yhteispaino: 136   (Suurin: 111 g)</t>
  </si>
  <si>
    <t xml:space="preserve">     Sulkava   Lukumäärä: 3   Yhteispaino: 821   (Suurin: 303 g)</t>
  </si>
  <si>
    <t xml:space="preserve">     Ahven   Lukumäärä: 12   Yhteispaino: 1531   (Suurin: 269 g)</t>
  </si>
  <si>
    <t xml:space="preserve">     Särki   Lukumäärä: 3   Yhteispaino: 180   (Suurin: 67 g)</t>
  </si>
  <si>
    <t xml:space="preserve">     Pasuri   Lukumäärä: 13   Yhteispaino: 518   (Suurin: 85 g)</t>
  </si>
  <si>
    <t xml:space="preserve">     Sulkava   Lukumäärä: 1   Yhteispaino: 270   (Suurin: 270 g)</t>
  </si>
  <si>
    <t xml:space="preserve">     Ahven   Lukumäärä: 4   Yhteispaino: 320   (Suurin: 121 g)</t>
  </si>
  <si>
    <t xml:space="preserve">     Kiiski   Lukumäärä: 4   Yhteispaino: 74   (Suurin: 20 g)</t>
  </si>
  <si>
    <t xml:space="preserve">     Särki   Lukumäärä: 7   Yhteispaino: 909   (Suurin: 193 g)</t>
  </si>
  <si>
    <t xml:space="preserve">     Pasuri   Lukumäärä: 3   Yhteispaino: 173   (Suurin: 76 g)</t>
  </si>
  <si>
    <t xml:space="preserve">     Sulkava   Lukumäärä: 4   Yhteispaino: 469   (Suurin: 161 g)</t>
  </si>
  <si>
    <t xml:space="preserve">     Ahven   Lukumäärä: 2   Yhteispaino: 79   (Suurin: 43 g)</t>
  </si>
  <si>
    <t xml:space="preserve">     Kiiski   Lukumäärä: 1   Yhteispaino: 8   (Suurin: 8 g)</t>
  </si>
  <si>
    <t xml:space="preserve">     Särki   Lukumäärä: 1   Yhteispaino: 280   (Suurin: 280 g)</t>
  </si>
  <si>
    <t xml:space="preserve">     Pasuri   Lukumäärä: 3   Yhteispaino: 173   (Suurin: 70 g)</t>
  </si>
  <si>
    <t xml:space="preserve">     Vidas  Lahna  842 g</t>
  </si>
  <si>
    <t>saarki, kiiski</t>
  </si>
  <si>
    <t>pasuri</t>
  </si>
  <si>
    <t>siika</t>
  </si>
  <si>
    <r>
      <t xml:space="preserve">Trio </t>
    </r>
    <r>
      <rPr>
        <sz val="10"/>
        <rFont val="Arial"/>
        <family val="2"/>
      </rPr>
      <t>(Vidas, Terminator, Lydeka)</t>
    </r>
  </si>
  <si>
    <t>Vuontele 2 (3-1, all, 30), spec. – Silver bream,</t>
  </si>
  <si>
    <t>Pieni Sarkinen (3-1, all, 30), spec. – Roach,</t>
  </si>
  <si>
    <t>Saari jarvi (3-1, all, 30), spec. – Trout, R.B. Trout, Smelt.</t>
  </si>
  <si>
    <t xml:space="preserve">Trout - </t>
  </si>
  <si>
    <t xml:space="preserve">R.B.Trout - </t>
  </si>
  <si>
    <t xml:space="preserve">Smelt - </t>
  </si>
  <si>
    <t>Taimen</t>
  </si>
  <si>
    <t>Kuore</t>
  </si>
  <si>
    <r>
      <t xml:space="preserve">Trio </t>
    </r>
    <r>
      <rPr>
        <sz val="10"/>
        <rFont val="Arial"/>
        <family val="2"/>
      </rPr>
      <t>(Vidas, Terminator, Lydeka, Phase)</t>
    </r>
  </si>
  <si>
    <t>Vuontele. (20.3. 9:20/ 30 min/ Medium / All species / Normal ice) [27.01.2024 20:01]</t>
  </si>
  <si>
    <t xml:space="preserve">       1. [Buras] merlins [SV]  8289 g </t>
  </si>
  <si>
    <t xml:space="preserve">       2. viliitis  7156 g </t>
  </si>
  <si>
    <t xml:space="preserve">       3. [Trio] Terminator [SUG]  6723 g </t>
  </si>
  <si>
    <t xml:space="preserve">       4. [Baltie Laci] osis55 [SK]  6349 g </t>
  </si>
  <si>
    <t xml:space="preserve">      *5. [Bermudu trijsturis] Guntars(Sigulda) [SV]  6120 g </t>
  </si>
  <si>
    <t xml:space="preserve">       6. [Bermudu trijsturis] Ejus [SK]  6065 g </t>
  </si>
  <si>
    <t xml:space="preserve">       7. [Trio] Lydeka [SK]  6052 g </t>
  </si>
  <si>
    <t xml:space="preserve">       8. [Baltie Laci] Pedro Lat [SV]  6008 g </t>
  </si>
  <si>
    <t xml:space="preserve">       9. [SOYUZ] vv-35 [SV]  5069 g </t>
  </si>
  <si>
    <t xml:space="preserve">       10. [Buras] Gatis333 [SK]  3796 g </t>
  </si>
  <si>
    <t xml:space="preserve">       11. [SOYUZ] Ded [SUG]  3736 g </t>
  </si>
  <si>
    <t xml:space="preserve">       12. [SOYUZ] SERg [SK]  3705 g </t>
  </si>
  <si>
    <t xml:space="preserve">       13. [Trio] Phase [SV]  3624 g </t>
  </si>
  <si>
    <t xml:space="preserve">       14. [Baltie Laci] janchuks_co [SUG]  3515 g </t>
  </si>
  <si>
    <t xml:space="preserve">       15. [Karps] sharps [SV]  3379 g </t>
  </si>
  <si>
    <t xml:space="preserve">       16. [Buras] gudritis [SUG]  3023 g </t>
  </si>
  <si>
    <t xml:space="preserve">       17. [Krikumi] Raitis LV [SK]  2408 g </t>
  </si>
  <si>
    <t xml:space="preserve">       18. [Krikumi] papa lv [SUG]  1924 g </t>
  </si>
  <si>
    <t xml:space="preserve">       19. [Karps] Pantera [SUG]  1656 g </t>
  </si>
  <si>
    <t xml:space="preserve">       20. [KARPS] kamis [SK]  1388 g </t>
  </si>
  <si>
    <t xml:space="preserve">       21. [Bermudu trijsturis] WerNeo [SUG]  920 g </t>
  </si>
  <si>
    <t xml:space="preserve">       22. [Krikumi] ANDO [SV]  625 g </t>
  </si>
  <si>
    <t xml:space="preserve">       23. Purvs  0 g </t>
  </si>
  <si>
    <t xml:space="preserve">     Ahven   Lukumäärä: 3   Yhteispaino: 1744   (Suurin: 622 g)</t>
  </si>
  <si>
    <t xml:space="preserve">     Taimen   Lukumäärä: 1   Yhteispaino: 820   (Suurin: 820 g)</t>
  </si>
  <si>
    <t xml:space="preserve">     Siika   Lukumäärä: 13   Yhteispaino: 3534   (Suurin: 381 g)</t>
  </si>
  <si>
    <t xml:space="preserve">     Salakka   Lukumäärä: 1   Yhteispaino: 22   (Suurin: 22 g)</t>
  </si>
  <si>
    <t xml:space="preserve">     merlins:</t>
  </si>
  <si>
    <t xml:space="preserve">     Ahven   Lukumäärä: 13   Yhteispaino: 3495   (Suurin: 718 g)</t>
  </si>
  <si>
    <t xml:space="preserve">     Siika   Lukumäärä: 16   Yhteispaino: 4794   (Suurin: 686 g)</t>
  </si>
  <si>
    <t xml:space="preserve">     viliitis:</t>
  </si>
  <si>
    <t xml:space="preserve">     Ahven   Lukumäärä: 16   Yhteispaino: 5549   (Suurin: 642 g)</t>
  </si>
  <si>
    <t xml:space="preserve">     Hauki   Lukumäärä: 1   Yhteispaino: 857   (Suurin: 857 g)</t>
  </si>
  <si>
    <t xml:space="preserve">     Siika   Lukumäärä: 2   Yhteispaino: 727   (Suurin: 511 g)</t>
  </si>
  <si>
    <t xml:space="preserve">     Salakka   Lukumäärä: 1   Yhteispaino: 23   (Suurin: 23 g)</t>
  </si>
  <si>
    <t xml:space="preserve">     Ahven   Lukumäärä: 26   Yhteispaino: 3196   (Suurin: 318 g)</t>
  </si>
  <si>
    <t xml:space="preserve">     Kiiski   Lukumäärä: 2   Yhteispaino: 68   (Suurin: 35 g)</t>
  </si>
  <si>
    <t xml:space="preserve">     Hauki   Lukumäärä: 2   Yhteispaino: 1519   (Suurin: 858 g)</t>
  </si>
  <si>
    <t xml:space="preserve">     Särki   Lukumäärä: 8   Yhteispaino: 405   (Suurin: 82 g)</t>
  </si>
  <si>
    <t xml:space="preserve">     Seipi   Lukumäärä: 2   Yhteispaino: 66   (Suurin: 37 g)</t>
  </si>
  <si>
    <t xml:space="preserve">     Pasuri   Lukumäärä: 7   Yhteispaino: 1268   (Suurin: 239 g)</t>
  </si>
  <si>
    <t xml:space="preserve">     Sorva   Lukumäärä: 1   Yhteispaino: 201   (Suurin: 201 g)</t>
  </si>
  <si>
    <t xml:space="preserve">     Ahven   Lukumäärä: 32   Yhteispaino: 2610   (Suurin: 177 g)</t>
  </si>
  <si>
    <t xml:space="preserve">     Kiiski   Lukumäärä: 19   Yhteispaino: 551   (Suurin: 46 g)</t>
  </si>
  <si>
    <t xml:space="preserve">     Lahna   Lukumäärä: 1   Yhteispaino: 535   (Suurin: 535 g)</t>
  </si>
  <si>
    <t xml:space="preserve">     Pasuri   Lukumäärä: 11   Yhteispaino: 1437   (Suurin: 275 g)</t>
  </si>
  <si>
    <t xml:space="preserve">     Sorva   Lukumäärä: 10   Yhteispaino: 1216   (Suurin: 236 g)</t>
  </si>
  <si>
    <t xml:space="preserve">     Ahven   Lukumäärä: 24   Yhteispaino: 3367   (Suurin: 334 g)</t>
  </si>
  <si>
    <t xml:space="preserve">     Kiiski   Lukumäärä: 16   Yhteispaino: 501   (Suurin: 62 g)</t>
  </si>
  <si>
    <t xml:space="preserve">     Särki   Lukumäärä: 19   Yhteispaino: 1011   (Suurin: 84 g)</t>
  </si>
  <si>
    <t xml:space="preserve">     Lahna   Lukumäärä: 1   Yhteispaino: 549   (Suurin: 549 g)</t>
  </si>
  <si>
    <t xml:space="preserve">     Sorva   Lukumäärä: 4   Yhteispaino: 637   (Suurin: 196 g)</t>
  </si>
  <si>
    <t xml:space="preserve">     Ahven   Lukumäärä: 18   Yhteispaino: 1870   (Suurin: 206 g)</t>
  </si>
  <si>
    <t xml:space="preserve">     Kiiski   Lukumäärä: 10   Yhteispaino: 382   (Suurin: 61 g)</t>
  </si>
  <si>
    <t xml:space="preserve">     Särki   Lukumäärä: 22   Yhteispaino: 1459   (Suurin: 99 g)</t>
  </si>
  <si>
    <t xml:space="preserve">     Lahna   Lukumäärä: 1   Yhteispaino: 742   (Suurin: 742 g)</t>
  </si>
  <si>
    <t xml:space="preserve">     Pasuri   Lukumäärä: 4   Yhteispaino: 645   (Suurin: 269 g)</t>
  </si>
  <si>
    <t xml:space="preserve">     Sorva   Lukumäärä: 9   Yhteispaino: 954   (Suurin: 142 g)</t>
  </si>
  <si>
    <t xml:space="preserve">     Ahven   Lukumäärä: 23   Yhteispaino: 3394   (Suurin: 336 g)</t>
  </si>
  <si>
    <t xml:space="preserve">     Kiiski   Lukumäärä: 7   Yhteispaino: 162   (Suurin: 33 g)</t>
  </si>
  <si>
    <t xml:space="preserve">     Särki   Lukumäärä: 11   Yhteispaino: 617   (Suurin: 91 g)</t>
  </si>
  <si>
    <t xml:space="preserve">     Pasuri   Lukumäärä: 6   Yhteispaino: 1117   (Suurin: 299 g)</t>
  </si>
  <si>
    <t xml:space="preserve">     Sulkava   Lukumäärä: 1   Yhteispaino: 102   (Suurin: 102 g)</t>
  </si>
  <si>
    <t xml:space="preserve">     Sorva   Lukumäärä: 5   Yhteispaino: 616   (Suurin: 172 g)</t>
  </si>
  <si>
    <t xml:space="preserve">     Ahven   Lukumäärä: 34   Yhteispaino: 4540   (Suurin: 461 g)</t>
  </si>
  <si>
    <t xml:space="preserve">     Kiiski   Lukumäärä: 11   Yhteispaino: 377   (Suurin: 45 g)</t>
  </si>
  <si>
    <t xml:space="preserve">     Särki   Lukumäärä: 2   Yhteispaino: 152   (Suurin: 77 g)</t>
  </si>
  <si>
    <t xml:space="preserve">     Gatis333:</t>
  </si>
  <si>
    <t xml:space="preserve">     Ahven   Lukumäärä: 16   Yhteispaino: 1899   (Suurin: 172 g)</t>
  </si>
  <si>
    <t xml:space="preserve">     Kiiski   Lukumäärä: 9   Yhteispaino: 297   (Suurin: 46 g)</t>
  </si>
  <si>
    <t xml:space="preserve">     Särki   Lukumäärä: 19   Yhteispaino: 1328   (Suurin: 110 g)</t>
  </si>
  <si>
    <t xml:space="preserve">     Seipi   Lukumäärä: 2   Yhteispaino: 34   (Suurin: 20 g)</t>
  </si>
  <si>
    <t xml:space="preserve">     Sorva   Lukumäärä: 2   Yhteispaino: 238   (Suurin: 177 g)</t>
  </si>
  <si>
    <t xml:space="preserve">     Ahven   Lukumäärä: 11   Yhteispaino: 1701   (Suurin: 383 g)</t>
  </si>
  <si>
    <t xml:space="preserve">     Kiiski   Lukumäärä: 1   Yhteispaino: 26   (Suurin: 26 g)</t>
  </si>
  <si>
    <t xml:space="preserve">     Pasuri   Lukumäärä: 10   Yhteispaino: 1517   (Suurin: 254 g)</t>
  </si>
  <si>
    <t xml:space="preserve">     Sulkava   Lukumäärä: 4   Yhteispaino: 492   (Suurin: 168 g)</t>
  </si>
  <si>
    <t xml:space="preserve">     Ahven   Lukumäärä: 24   Yhteispaino: 1728   (Suurin: 511 g)</t>
  </si>
  <si>
    <t xml:space="preserve">     Kiiski   Lukumäärä: 12   Yhteispaino: 349   (Suurin: 42 g)</t>
  </si>
  <si>
    <t xml:space="preserve">     Harjus   Lukumäärä: 4   Yhteispaino: 854   (Suurin: 248 g)</t>
  </si>
  <si>
    <t xml:space="preserve">     Siika   Lukumäärä: 2   Yhteispaino: 408   (Suurin: 246 g)</t>
  </si>
  <si>
    <t xml:space="preserve">     Särki   Lukumäärä: 6   Yhteispaino: 366   (Suurin: 88 g)</t>
  </si>
  <si>
    <t xml:space="preserve">     Phase:</t>
  </si>
  <si>
    <t xml:space="preserve">     Ahven   Lukumäärä: 10   Yhteispaino: 1515   (Suurin: 236 g)</t>
  </si>
  <si>
    <t xml:space="preserve">     Kiiski   Lukumäärä: 14   Yhteispaino: 439   (Suurin: 43 g)</t>
  </si>
  <si>
    <t xml:space="preserve">     Hauki   Lukumäärä: 2   Yhteispaino: 449   (Suurin: 270 g)</t>
  </si>
  <si>
    <t xml:space="preserve">     Särki   Lukumäärä: 10   Yhteispaino: 662   (Suurin: 111 g)</t>
  </si>
  <si>
    <t xml:space="preserve">     Pasuri   Lukumäärä: 3   Yhteispaino: 412   (Suurin: 231 g)</t>
  </si>
  <si>
    <t xml:space="preserve">     Sorva   Lukumäärä: 2   Yhteispaino: 147   (Suurin: 122 g)</t>
  </si>
  <si>
    <t xml:space="preserve">     Ahven   Lukumäärä: 18   Yhteispaino: 2467   (Suurin: 351 g)</t>
  </si>
  <si>
    <t xml:space="preserve">     Kiiski   Lukumäärä: 3   Yhteispaino: 98   (Suurin: 40 g)</t>
  </si>
  <si>
    <t xml:space="preserve">     Särki   Lukumäärä: 11   Yhteispaino: 687   (Suurin: 98 g)</t>
  </si>
  <si>
    <t xml:space="preserve">     Seipi   Lukumäärä: 1   Yhteispaino: 26   (Suurin: 26 g)</t>
  </si>
  <si>
    <t xml:space="preserve">     Pasuri   Lukumäärä: 2   Yhteispaino: 207   (Suurin: 104 g)</t>
  </si>
  <si>
    <t xml:space="preserve">     Sorva   Lukumäärä: 1   Yhteispaino: 30   (Suurin: 30 g)</t>
  </si>
  <si>
    <t xml:space="preserve">     Ahven   Lukumäärä: 7   Yhteispaino: 1307   (Suurin: 313 g)</t>
  </si>
  <si>
    <t xml:space="preserve">     Kiiski   Lukumäärä: 15   Yhteispaino: 425   (Suurin: 46 g)</t>
  </si>
  <si>
    <t xml:space="preserve">     Särki   Lukumäärä: 10   Yhteispaino: 628   (Suurin: 93 g)</t>
  </si>
  <si>
    <t xml:space="preserve">     Lahna   Lukumäärä: 1   Yhteispaino: 1019   (Suurin: 1019 g)</t>
  </si>
  <si>
    <t xml:space="preserve">     gudritis:</t>
  </si>
  <si>
    <t xml:space="preserve">     Ahven   Lukumäärä: 9   Yhteispaino: 945   (Suurin: 339 g)</t>
  </si>
  <si>
    <t xml:space="preserve">     Kiiski   Lukumäärä: 6   Yhteispaino: 193   (Suurin: 44 g)</t>
  </si>
  <si>
    <t xml:space="preserve">     Särki   Lukumäärä: 2   Yhteispaino: 60   (Suurin: 50 g)</t>
  </si>
  <si>
    <t xml:space="preserve">     Pasuri   Lukumäärä: 8   Yhteispaino: 1730   (Suurin: 314 g)</t>
  </si>
  <si>
    <t xml:space="preserve">     Sorva   Lukumäärä: 1   Yhteispaino: 95   (Suurin: 95 g)</t>
  </si>
  <si>
    <t xml:space="preserve">     Ahven   Lukumäärä: 24   Yhteispaino: 1722   (Suurin: 673 g)</t>
  </si>
  <si>
    <t xml:space="preserve">     Kiiski   Lukumäärä: 9   Yhteispaino: 226   (Suurin: 33 g)</t>
  </si>
  <si>
    <t xml:space="preserve">     Siika   Lukumäärä: 1   Yhteispaino: 155   (Suurin: 155 g)</t>
  </si>
  <si>
    <t xml:space="preserve">     Särki   Lukumäärä: 5   Yhteispaino: 305   (Suurin: 74 g)</t>
  </si>
  <si>
    <t xml:space="preserve">     Ahven   Lukumäärä: 4   Yhteispaino: 439   (Suurin: 133 g)</t>
  </si>
  <si>
    <t xml:space="preserve">     Kiiski   Lukumäärä: 3   Yhteispaino: 60   (Suurin: 23 g)</t>
  </si>
  <si>
    <t xml:space="preserve">     Siika   Lukumäärä: 3   Yhteispaino: 722   (Suurin: 245 g)</t>
  </si>
  <si>
    <t xml:space="preserve">     Särki   Lukumäärä: 3   Yhteispaino: 186   (Suurin: 84 g)</t>
  </si>
  <si>
    <t xml:space="preserve">     Seipi   Lukumäärä: 1   Yhteispaino: 27   (Suurin: 27 g)</t>
  </si>
  <si>
    <t xml:space="preserve">     Pasuri   Lukumäärä: 1   Yhteispaino: 321   (Suurin: 321 g)</t>
  </si>
  <si>
    <t xml:space="preserve">     Sorva   Lukumäärä: 1   Yhteispaino: 169   (Suurin: 169 g)</t>
  </si>
  <si>
    <t xml:space="preserve">     Ahven   Lukumäärä: 9   Yhteispaino: 646   (Suurin: 127 g)</t>
  </si>
  <si>
    <t xml:space="preserve">     Kiiski   Lukumäärä: 2   Yhteispaino: 47   (Suurin: 27 g)</t>
  </si>
  <si>
    <t xml:space="preserve">     Hauki   Lukumäärä: 1   Yhteispaino: 184   (Suurin: 184 g)</t>
  </si>
  <si>
    <t xml:space="preserve">     Särki   Lukumäärä: 4   Yhteispaino: 287   (Suurin: 108 g)</t>
  </si>
  <si>
    <t xml:space="preserve">     Pasuri   Lukumäärä: 3   Yhteispaino: 492   (Suurin: 227 g)</t>
  </si>
  <si>
    <t xml:space="preserve">     Ahven   Lukumäärä: 8   Yhteispaino: 568   (Suurin: 165 g)</t>
  </si>
  <si>
    <t xml:space="preserve">     Kiiski   Lukumäärä: 20   Yhteispaino: 518   (Suurin: 35 g)</t>
  </si>
  <si>
    <t xml:space="preserve">     Särki   Lukumäärä: 10   Yhteispaino: 302   (Suurin: 48 g)</t>
  </si>
  <si>
    <t xml:space="preserve">     Ahven   Lukumäärä: 2   Yhteispaino: 411   (Suurin: 313 g)</t>
  </si>
  <si>
    <t xml:space="preserve">     Kiiski   Lukumäärä: 6   Yhteispaino: 189   (Suurin: 44 g)</t>
  </si>
  <si>
    <t xml:space="preserve">     Särki   Lukumäärä: 5   Yhteispaino: 320   (Suurin: 107 g)</t>
  </si>
  <si>
    <t xml:space="preserve">     Ahven   Lukumäärä: 6   Yhteispaino: 536   (Suurin: 411 g)</t>
  </si>
  <si>
    <t xml:space="preserve">     Särki   Lukumäärä: 2   Yhteispaino: 89   (Suurin: 55 g)</t>
  </si>
  <si>
    <t xml:space="preserve">     sharps  Lahna  1019 g</t>
  </si>
  <si>
    <t>Pieni Särkinen. (20.3. 9:20/ 30 min/ Medium / All species / Normal ice) [27.01.2024 20:38]</t>
  </si>
  <si>
    <t xml:space="preserve">       1. [SOYUZ] vv-35 [SV]  4386 g </t>
  </si>
  <si>
    <t xml:space="preserve">       2. [Trio] Lydeka [SK]  4115 g </t>
  </si>
  <si>
    <t xml:space="preserve">       3. [Buras] merlins [SV]  3760 g </t>
  </si>
  <si>
    <t xml:space="preserve">       4. [Baltie Laci] Pedro Lat [SV]  3604 g </t>
  </si>
  <si>
    <t xml:space="preserve">       5. [Baltie Laci] osis55 [SK]  3538 g </t>
  </si>
  <si>
    <t xml:space="preserve">       6. [Bermudu trijsturis] WerNeo [SUG]  3431 g </t>
  </si>
  <si>
    <t xml:space="preserve">       7. [Trio] Phase [SV]  3300 g </t>
  </si>
  <si>
    <t xml:space="preserve">       8. viliitis  2933 g </t>
  </si>
  <si>
    <t xml:space="preserve">       9. [KARPS] kamis [SK]  2825 g </t>
  </si>
  <si>
    <t xml:space="preserve">       10. [Bermudu trijsturis] Ejus [SK]  2685 g </t>
  </si>
  <si>
    <t xml:space="preserve">       11. [SOYUZ] SERg [SK]  2419 g </t>
  </si>
  <si>
    <t xml:space="preserve">       12. [SOYUZ] Ded [SUG]  2374 g </t>
  </si>
  <si>
    <t xml:space="preserve">       13. [Trio] Terminator [SUG]  2078 g </t>
  </si>
  <si>
    <t xml:space="preserve">       14. [Buras] Gatis333 [SK]  2075 g </t>
  </si>
  <si>
    <t xml:space="preserve">      *15. [Bermudu trijsturis] Guntars(Sigulda) [SV]  2052 g </t>
  </si>
  <si>
    <t xml:space="preserve">       16. [Baltie Laci] janchuks_co [SUG]  1918 g </t>
  </si>
  <si>
    <t xml:space="preserve">       17. [Krikumi] ANDO [SV]  1239 g </t>
  </si>
  <si>
    <t xml:space="preserve">       18. [Karps] Pantera [SUG]  1140 g </t>
  </si>
  <si>
    <t xml:space="preserve">       19. [Buras] gudritis [SUG]  1005 g </t>
  </si>
  <si>
    <t xml:space="preserve">       20. [Krikumi] papa lv [SUG]  979 g </t>
  </si>
  <si>
    <t xml:space="preserve">       21. [Karps] sharps [SV]  851 g </t>
  </si>
  <si>
    <t xml:space="preserve">       22. [Krikumi] Raitis LV [SK]  621 g </t>
  </si>
  <si>
    <t xml:space="preserve">     Ahven   Lukumäärä: 1   Yhteispaino: 34   (Suurin: 34 g)</t>
  </si>
  <si>
    <t xml:space="preserve">     Särki   Lukumäärä: 27   Yhteispaino: 1973   (Suurin: 192 g)</t>
  </si>
  <si>
    <t xml:space="preserve">     Ahven   Lukumäärä: 29   Yhteispaino: 2581   (Suurin: 306 g)</t>
  </si>
  <si>
    <t xml:space="preserve">     Kiiski   Lukumäärä: 11   Yhteispaino: 222   (Suurin: 34 g)</t>
  </si>
  <si>
    <t xml:space="preserve">     Särki   Lukumäärä: 2   Yhteispaino: 71   (Suurin: 46 g)</t>
  </si>
  <si>
    <t xml:space="preserve">     Pasuri   Lukumäärä: 7   Yhteispaino: 636   (Suurin: 214 g)</t>
  </si>
  <si>
    <t xml:space="preserve">     Sulkava   Lukumäärä: 1   Yhteispaino: 73   (Suurin: 73 g)</t>
  </si>
  <si>
    <t xml:space="preserve">     Sorva   Lukumäärä: 8   Yhteispaino: 803   (Suurin: 139 g)</t>
  </si>
  <si>
    <t xml:space="preserve">     Hauki   Lukumäärä: 1   Yhteispaino: 477   (Suurin: 477 g)</t>
  </si>
  <si>
    <t xml:space="preserve">     Särki   Lukumäärä: 53   Yhteispaino: 3365   (Suurin: 214 g)</t>
  </si>
  <si>
    <t xml:space="preserve">     Pasuri   Lukumäärä: 1   Yhteispaino: 108   (Suurin: 108 g)</t>
  </si>
  <si>
    <t xml:space="preserve">     Sulkava   Lukumäärä: 1   Yhteispaino: 83   (Suurin: 83 g)</t>
  </si>
  <si>
    <t xml:space="preserve">     Sorva   Lukumäärä: 1   Yhteispaino: 82   (Suurin: 82 g)</t>
  </si>
  <si>
    <t xml:space="preserve">     Ahven   Lukumäärä: 15   Yhteispaino: 381   (Suurin: 34 g)</t>
  </si>
  <si>
    <t xml:space="preserve">     Kiiski   Lukumäärä: 2   Yhteispaino: 51   (Suurin: 26 g)</t>
  </si>
  <si>
    <t xml:space="preserve">     Särki   Lukumäärä: 39   Yhteispaino: 2875   (Suurin: 199 g)</t>
  </si>
  <si>
    <t xml:space="preserve">     Sorva   Lukumäärä: 5   Yhteispaino: 453   (Suurin: 104 g)</t>
  </si>
  <si>
    <t xml:space="preserve">     Ahven   Lukumäärä: 18   Yhteispaino: 2048   (Suurin: 255 g)</t>
  </si>
  <si>
    <t xml:space="preserve">     Kiiski   Lukumäärä: 1   Yhteispaino: 15   (Suurin: 15 g)</t>
  </si>
  <si>
    <t xml:space="preserve">     Hauki   Lukumäärä: 1   Yhteispaino: 322   (Suurin: 322 g)</t>
  </si>
  <si>
    <t xml:space="preserve">     Särki   Lukumäärä: 10   Yhteispaino: 333   (Suurin: 49 g)</t>
  </si>
  <si>
    <t xml:space="preserve">     Pasuri   Lukumäärä: 6   Yhteispaino: 634   (Suurin: 152 g)</t>
  </si>
  <si>
    <t xml:space="preserve">     Sulkava   Lukumäärä: 1   Yhteispaino: 61   (Suurin: 61 g)</t>
  </si>
  <si>
    <t xml:space="preserve">     Sorva   Lukumäärä: 3   Yhteispaino: 191   (Suurin: 68 g)</t>
  </si>
  <si>
    <t xml:space="preserve">     Ahven   Lukumäärä: 21   Yhteispaino: 951   (Suurin: 197 g)</t>
  </si>
  <si>
    <t xml:space="preserve">     Kiiski   Lukumäärä: 4   Yhteispaino: 99   (Suurin: 30 g)</t>
  </si>
  <si>
    <t xml:space="preserve">     Hauki   Lukumäärä: 1   Yhteispaino: 693   (Suurin: 693 g)</t>
  </si>
  <si>
    <t xml:space="preserve">     Särki   Lukumäärä: 19   Yhteispaino: 1081   (Suurin: 177 g)</t>
  </si>
  <si>
    <t xml:space="preserve">     Pasuri   Lukumäärä: 5   Yhteispaino: 486   (Suurin: 155 g)</t>
  </si>
  <si>
    <t xml:space="preserve">     Sulkava   Lukumäärä: 1   Yhteispaino: 71   (Suurin: 71 g)</t>
  </si>
  <si>
    <t xml:space="preserve">     Sorva   Lukumäärä: 2   Yhteispaino: 157   (Suurin: 80 g)</t>
  </si>
  <si>
    <t xml:space="preserve">     Ahven   Lukumäärä: 3   Yhteispaino: 119   (Suurin: 50 g)</t>
  </si>
  <si>
    <t xml:space="preserve">     Kiiski   Lukumäärä: 3   Yhteispaino: 63   (Suurin: 22 g)</t>
  </si>
  <si>
    <t xml:space="preserve">     Särki   Lukumäärä: 42   Yhteispaino: 3169   (Suurin: 198 g)</t>
  </si>
  <si>
    <t xml:space="preserve">     Sorva   Lukumäärä: 1   Yhteispaino: 80   (Suurin: 80 g)</t>
  </si>
  <si>
    <t xml:space="preserve">     Ahven   Lukumäärä: 8   Yhteispaino: 344   (Suurin: 50 g)</t>
  </si>
  <si>
    <t xml:space="preserve">     Kiiski   Lukumäärä: 3   Yhteispaino: 58   (Suurin: 29 g)</t>
  </si>
  <si>
    <t xml:space="preserve">     Hauki   Lukumäärä: 1   Yhteispaino: 457   (Suurin: 457 g)</t>
  </si>
  <si>
    <t xml:space="preserve">     Särki   Lukumäärä: 21   Yhteispaino: 2100   (Suurin: 221 g)</t>
  </si>
  <si>
    <t xml:space="preserve">     Sulkava   Lukumäärä: 4   Yhteispaino: 341   (Suurin: 93 g)</t>
  </si>
  <si>
    <t xml:space="preserve">     Ahven   Lukumäärä: 13   Yhteispaino: 812   (Suurin: 269 g)</t>
  </si>
  <si>
    <t xml:space="preserve">     Hauki   Lukumäärä: 1   Yhteispaino: 353   (Suurin: 353 g)</t>
  </si>
  <si>
    <t xml:space="preserve">     Särki   Lukumäärä: 17   Yhteispaino: 580   (Suurin: 53 g)</t>
  </si>
  <si>
    <t xml:space="preserve">     Pasuri   Lukumäärä: 3   Yhteispaino: 144   (Suurin: 57 g)</t>
  </si>
  <si>
    <t xml:space="preserve">     Sorva   Lukumäärä: 14   Yhteispaino: 1044   (Suurin: 90 g)</t>
  </si>
  <si>
    <t xml:space="preserve">     Kiiski   Lukumäärä: 5   Yhteispaino: 100   (Suurin: 25 g)</t>
  </si>
  <si>
    <t xml:space="preserve">     Särki   Lukumäärä: 27   Yhteispaino: 1840   (Suurin: 219 g)</t>
  </si>
  <si>
    <t xml:space="preserve">     Pasuri   Lukumäärä: 7   Yhteispaino: 753   (Suurin: 190 g)</t>
  </si>
  <si>
    <t xml:space="preserve">     Sulkava   Lukumäärä: 2   Yhteispaino: 132   (Suurin: 68 g)</t>
  </si>
  <si>
    <t xml:space="preserve">     Ahven   Lukumäärä: 1   Yhteispaino: 51   (Suurin: 51 g)</t>
  </si>
  <si>
    <t xml:space="preserve">     Kiiski   Lukumäärä: 4   Yhteispaino: 87   (Suurin: 37 g)</t>
  </si>
  <si>
    <t xml:space="preserve">     Särki   Lukumäärä: 35   Yhteispaino: 2028   (Suurin: 218 g)</t>
  </si>
  <si>
    <t xml:space="preserve">     Pasuri   Lukumäärä: 1   Yhteispaino: 147   (Suurin: 147 g)</t>
  </si>
  <si>
    <t xml:space="preserve">     Sorva   Lukumäärä: 4   Yhteispaino: 372   (Suurin: 104 g)</t>
  </si>
  <si>
    <t xml:space="preserve">     Särki   Lukumäärä: 30   Yhteispaino: 2419   (Suurin: 170 g)</t>
  </si>
  <si>
    <t xml:space="preserve">     Ahven   Lukumäärä: 10   Yhteispaino: 265   (Suurin: 32 g)</t>
  </si>
  <si>
    <t xml:space="preserve">     Kiiski   Lukumäärä: 4   Yhteispaino: 92   (Suurin: 28 g)</t>
  </si>
  <si>
    <t xml:space="preserve">     Särki   Lukumäärä: 24   Yhteispaino: 1698   (Suurin: 198 g)</t>
  </si>
  <si>
    <t xml:space="preserve">     Pasuri   Lukumäärä: 1   Yhteispaino: 48   (Suurin: 48 g)</t>
  </si>
  <si>
    <t xml:space="preserve">     Sorva   Lukumäärä: 3   Yhteispaino: 271   (Suurin: 95 g)</t>
  </si>
  <si>
    <t xml:space="preserve">     Ahven   Lukumäärä: 6   Yhteispaino: 158   (Suurin: 35 g)</t>
  </si>
  <si>
    <t xml:space="preserve">     Kiiski   Lukumäärä: 6   Yhteispaino: 126   (Suurin: 26 g)</t>
  </si>
  <si>
    <t xml:space="preserve">     Hauki   Lukumäärä: 1   Yhteispaino: 575   (Suurin: 575 g)</t>
  </si>
  <si>
    <t xml:space="preserve">     Särki   Lukumäärä: 14   Yhteispaino: 1219   (Suurin: 223 g)</t>
  </si>
  <si>
    <t xml:space="preserve">     Ahven   Lukumäärä: 7   Yhteispaino: 168   (Suurin: 36 g)</t>
  </si>
  <si>
    <t xml:space="preserve">     Särki   Lukumäärä: 25   Yhteispaino: 1476   (Suurin: 243 g)</t>
  </si>
  <si>
    <t xml:space="preserve">     Sulkava   Lukumäärä: 3   Yhteispaino: 201   (Suurin: 85 g)</t>
  </si>
  <si>
    <t xml:space="preserve">     Sorva   Lukumäärä: 3   Yhteispaino: 230   (Suurin: 91 g)</t>
  </si>
  <si>
    <t xml:space="preserve">     Ahven   Lukumäärä: 5   Yhteispaino: 135   (Suurin: 46 g)</t>
  </si>
  <si>
    <t xml:space="preserve">     Kiiski   Lukumäärä: 3   Yhteispaino: 67   (Suurin: 27 g)</t>
  </si>
  <si>
    <t xml:space="preserve">     Särki   Lukumäärä: 20   Yhteispaino: 961   (Suurin: 206 g)</t>
  </si>
  <si>
    <t xml:space="preserve">     Pasuri   Lukumäärä: 3   Yhteispaino: 384   (Suurin: 183 g)</t>
  </si>
  <si>
    <t xml:space="preserve">     Sorva   Lukumäärä: 4   Yhteispaino: 310   (Suurin: 82 g)</t>
  </si>
  <si>
    <t xml:space="preserve">     Ahven   Lukumäärä: 3   Yhteispaino: 115   (Suurin: 44 g)</t>
  </si>
  <si>
    <t xml:space="preserve">     Kiiski   Lukumäärä: 6   Yhteispaino: 108   (Suurin: 24 g)</t>
  </si>
  <si>
    <t xml:space="preserve">     Särki   Lukumäärä: 10   Yhteispaino: 1016   (Suurin: 171 g)</t>
  </si>
  <si>
    <t xml:space="preserve">     Ahven   Lukumäärä: 9   Yhteispaino: 211   (Suurin: 30 g)</t>
  </si>
  <si>
    <t xml:space="preserve">     Kiiski   Lukumäärä: 6   Yhteispaino: 125   (Suurin: 29 g)</t>
  </si>
  <si>
    <t xml:space="preserve">     Särki   Lukumäärä: 13   Yhteispaino: 634   (Suurin: 60 g)</t>
  </si>
  <si>
    <t xml:space="preserve">     Sulkava   Lukumäärä: 1   Yhteispaino: 77   (Suurin: 77 g)</t>
  </si>
  <si>
    <t xml:space="preserve">     Sorva   Lukumäärä: 1   Yhteispaino: 93   (Suurin: 93 g)</t>
  </si>
  <si>
    <t xml:space="preserve">     Ahven   Lukumäärä: 4   Yhteispaino: 146   (Suurin: 42 g)</t>
  </si>
  <si>
    <t xml:space="preserve">     Kiiski   Lukumäärä: 4   Yhteispaino: 94   (Suurin: 25 g)</t>
  </si>
  <si>
    <t xml:space="preserve">     Särki   Lukumäärä: 12   Yhteispaino: 563   (Suurin: 99 g)</t>
  </si>
  <si>
    <t xml:space="preserve">     Pasuri   Lukumäärä: 2   Yhteispaino: 202   (Suurin: 146 g)</t>
  </si>
  <si>
    <t xml:space="preserve">     Ahven   Lukumäärä: 4   Yhteispaino: 102   (Suurin: 42 g)</t>
  </si>
  <si>
    <t xml:space="preserve">     Kiiski   Lukumäärä: 1   Yhteispaino: 27   (Suurin: 27 g)</t>
  </si>
  <si>
    <t xml:space="preserve">     Särki   Lukumäärä: 8   Yhteispaino: 408   (Suurin: 177 g)</t>
  </si>
  <si>
    <t xml:space="preserve">     Sulkava   Lukumäärä: 1   Yhteispaino: 80   (Suurin: 80 g)</t>
  </si>
  <si>
    <t xml:space="preserve">     Sorva   Lukumäärä: 4   Yhteispaino: 362   (Suurin: 105 g)</t>
  </si>
  <si>
    <t xml:space="preserve">     Ahven   Lukumäärä: 7   Yhteispaino: 211   (Suurin: 41 g)</t>
  </si>
  <si>
    <t xml:space="preserve">     Kiiski   Lukumäärä: 1   Yhteispaino: 28   (Suurin: 28 g)</t>
  </si>
  <si>
    <t xml:space="preserve">     Särki   Lukumäärä: 11   Yhteispaino: 402   (Suurin: 51 g)</t>
  </si>
  <si>
    <t xml:space="preserve">     Pasuri   Lukumäärä: 1   Yhteispaino: 41   (Suurin: 41 g)</t>
  </si>
  <si>
    <t xml:space="preserve">     Sorva   Lukumäärä: 2   Yhteispaino: 169   (Suurin: 85 g)</t>
  </si>
  <si>
    <t xml:space="preserve">     Särki   Lukumäärä: 12   Yhteispaino: 484   (Suurin: 64 g)</t>
  </si>
  <si>
    <t xml:space="preserve">     Sorva   Lukumäärä: 1   Yhteispaino: 60   (Suurin: 60 g)</t>
  </si>
  <si>
    <t xml:space="preserve">     osis55  Hauki  693 g</t>
  </si>
  <si>
    <t>Saarijärvi. (10.3. 9:20/ 30 min/ Medium / All species / Normal ice) [27.01.2024 21:15]</t>
  </si>
  <si>
    <t xml:space="preserve">       1. [Buras] merlins [SV]  4143 g </t>
  </si>
  <si>
    <t xml:space="preserve">       2. [SOYUZ] SERg [SK]  3599 g </t>
  </si>
  <si>
    <t xml:space="preserve">       3. [Bermudu trijsturis] Ejus [SK]  3299 g </t>
  </si>
  <si>
    <t xml:space="preserve">       4. [Baltie Laci] janchuks_co [SUG]  3262 g </t>
  </si>
  <si>
    <t xml:space="preserve">       5. [Trio] Phase [SV]  2976 g </t>
  </si>
  <si>
    <t xml:space="preserve">       6. [Trio] Lydeka [SK]  2871 g </t>
  </si>
  <si>
    <t xml:space="preserve">       7. [Baltie Laci] Pedro Lat [SV]  2600 g </t>
  </si>
  <si>
    <t xml:space="preserve">       8. [SOYUZ] vv-35 [SV]  2598 g </t>
  </si>
  <si>
    <t xml:space="preserve">       9. [Baltie Laci] osis55 [SK]  2426 g </t>
  </si>
  <si>
    <t xml:space="preserve">       10. [Karps] sharps [SV]  2293 g </t>
  </si>
  <si>
    <t xml:space="preserve">       11. [KARPS] kamis [SK]  1932 g </t>
  </si>
  <si>
    <t xml:space="preserve">       12. [Buras] Gatis333 [SK]  1891 g </t>
  </si>
  <si>
    <t xml:space="preserve">       13. [Krikumi] Raitis LV [SK]  1837 g </t>
  </si>
  <si>
    <t xml:space="preserve">       14. [Krikumi] ANDO [SV]  1533 g </t>
  </si>
  <si>
    <t xml:space="preserve">       15. [KRIKUMI] RINA [SUG]  1524 g </t>
  </si>
  <si>
    <t xml:space="preserve">       16. [Buras] gudritis [SUG]  950 g </t>
  </si>
  <si>
    <t xml:space="preserve">       17. [SOYUZ] Ded [SUG]  921 g </t>
  </si>
  <si>
    <t xml:space="preserve">      *18. [Bermudu trijsturis] Guntars(Sigulda) [SV]  914 g </t>
  </si>
  <si>
    <t xml:space="preserve">       19. [Trio] Terminator [SUG]  610 g </t>
  </si>
  <si>
    <t xml:space="preserve">       20. [Bermudu trijsturis] WerNeo [SUG]  102 g </t>
  </si>
  <si>
    <t xml:space="preserve">       21. [Karps] Pantera [SUG]  59 g </t>
  </si>
  <si>
    <t xml:space="preserve">       22. viliitis  0 g (disq)</t>
  </si>
  <si>
    <t xml:space="preserve">     Ahven   Lukumäärä: 14   Yhteispaino: 786   (Suurin: 134 g)</t>
  </si>
  <si>
    <t xml:space="preserve">     Särki   Lukumäärä: 6   Yhteispaino: 128   (Suurin: 29 g)</t>
  </si>
  <si>
    <t xml:space="preserve">     Ahven   Lukumäärä: 31   Yhteispaino: 2139   (Suurin: 151 g)</t>
  </si>
  <si>
    <t xml:space="preserve">     Särki   Lukumäärä: 15   Yhteispaino: 476   (Suurin: 50 g)</t>
  </si>
  <si>
    <t xml:space="preserve">     Lahna   Lukumäärä: 6   Yhteispaino: 1528   (Suurin: 397 g)</t>
  </si>
  <si>
    <t xml:space="preserve">     Ahven   Lukumäärä: 26   Yhteispaino: 1576   (Suurin: 124 g)</t>
  </si>
  <si>
    <t xml:space="preserve">     Kiiski   Lukumäärä: 9   Yhteispaino: 324   (Suurin: 48 g)</t>
  </si>
  <si>
    <t xml:space="preserve">     Kuha   Lukumäärä: 1   Yhteispaino: 412   (Suurin: 412 g)</t>
  </si>
  <si>
    <t xml:space="preserve">     Kuore   Lukumäärä: 1   Yhteispaino: 15   (Suurin: 15 g)</t>
  </si>
  <si>
    <t xml:space="preserve">     Särki   Lukumäärä: 33   Yhteispaino: 1253   (Suurin: 60 g)</t>
  </si>
  <si>
    <t xml:space="preserve">     Salakka   Lukumäärä: 1   Yhteispaino: 19   (Suurin: 19 g)</t>
  </si>
  <si>
    <t xml:space="preserve">     Ahven   Lukumäärä: 25   Yhteispaino: 1578   (Suurin: 128 g)</t>
  </si>
  <si>
    <t xml:space="preserve">     Kiiski   Lukumäärä: 15   Yhteispaino: 490   (Suurin: 45 g)</t>
  </si>
  <si>
    <t xml:space="preserve">     Särki   Lukumäärä: 33   Yhteispaino: 1231   (Suurin: 66 g)</t>
  </si>
  <si>
    <t xml:space="preserve">     Ahven   Lukumäärä: 20   Yhteispaino: 1483   (Suurin: 238 g)</t>
  </si>
  <si>
    <t xml:space="preserve">     Kiiski   Lukumäärä: 8   Yhteispaino: 137   (Suurin: 28 g)</t>
  </si>
  <si>
    <t xml:space="preserve">     Kuha   Lukumäärä: 1   Yhteispaino: 543   (Suurin: 543 g)</t>
  </si>
  <si>
    <t xml:space="preserve">     Kirjolohi   Lukumäärä: 1   Yhteispaino: 973   (Suurin: 973 g)</t>
  </si>
  <si>
    <t xml:space="preserve">     Kuore   Lukumäärä: 1   Yhteispaino: 22   (Suurin: 22 g)</t>
  </si>
  <si>
    <t xml:space="preserve">     Särki   Lukumäärä: 2   Yhteispaino: 52   (Suurin: 32 g)</t>
  </si>
  <si>
    <t xml:space="preserve">     Seipi   Lukumäärä: 1   Yhteispaino: 52   (Suurin: 52 g)</t>
  </si>
  <si>
    <t xml:space="preserve">     Ahven   Lukumäärä: 14   Yhteispaino: 1043   (Suurin: 115 g)</t>
  </si>
  <si>
    <t xml:space="preserve">     Kiiski   Lukumäärä: 5   Yhteispaino: 103   (Suurin: 37 g)</t>
  </si>
  <si>
    <t xml:space="preserve">     Hauki   Lukumäärä: 1   Yhteispaino: 1504   (Suurin: 1504 g)</t>
  </si>
  <si>
    <t xml:space="preserve">     Särki   Lukumäärä: 9   Yhteispaino: 304   (Suurin: 47 g)</t>
  </si>
  <si>
    <t xml:space="preserve">     Ahven   Lukumäärä: 7   Yhteispaino: 632   (Suurin: 131 g)</t>
  </si>
  <si>
    <t xml:space="preserve">     Kiiski   Lukumäärä: 13   Yhteispaino: 367   (Suurin: 41 g)</t>
  </si>
  <si>
    <t xml:space="preserve">     Hauki   Lukumäärä: 1   Yhteispaino: 557   (Suurin: 557 g)</t>
  </si>
  <si>
    <t xml:space="preserve">     Taimen   Lukumäärä: 1   Yhteispaino: 733   (Suurin: 733 g)</t>
  </si>
  <si>
    <t xml:space="preserve">     Särki   Lukumäärä: 1   Yhteispaino: 16   (Suurin: 16 g)</t>
  </si>
  <si>
    <t xml:space="preserve">     Seipi   Lukumäärä: 13   Yhteispaino: 566   (Suurin: 57 g)</t>
  </si>
  <si>
    <t xml:space="preserve">     Ahven   Lukumäärä: 21   Yhteispaino: 1151   (Suurin: 117 g)</t>
  </si>
  <si>
    <t xml:space="preserve">     Kiiski   Lukumäärä: 9   Yhteispaino: 221   (Suurin: 42 g)</t>
  </si>
  <si>
    <t xml:space="preserve">     Taimen   Lukumäärä: 1   Yhteispaino: 729   (Suurin: 729 g)</t>
  </si>
  <si>
    <t xml:space="preserve">     Kuore   Lukumäärä: 5   Yhteispaino: 130   (Suurin: 31 g)</t>
  </si>
  <si>
    <t xml:space="preserve">     Särki   Lukumäärä: 10   Yhteispaino: 236   (Suurin: 43 g)</t>
  </si>
  <si>
    <t xml:space="preserve">     Seipi   Lukumäärä: 3   Yhteispaino: 133   (Suurin: 50 g)</t>
  </si>
  <si>
    <t xml:space="preserve">     Ahven   Lukumäärä: 22   Yhteispaino: 1967   (Suurin: 274 g)</t>
  </si>
  <si>
    <t xml:space="preserve">     Kiiski   Lukumäärä: 10   Yhteispaino: 254   (Suurin: 43 g)</t>
  </si>
  <si>
    <t xml:space="preserve">     Särki   Lukumäärä: 1   Yhteispaino: 26   (Suurin: 26 g)</t>
  </si>
  <si>
    <t xml:space="preserve">     Lahna   Lukumäärä: 1   Yhteispaino: 332   (Suurin: 332 g)</t>
  </si>
  <si>
    <t xml:space="preserve">     Ahven   Lukumäärä: 20   Yhteispaino: 1718   (Suurin: 545 g)</t>
  </si>
  <si>
    <t xml:space="preserve">     Kiiski   Lukumäärä: 10   Yhteispaino: 257   (Suurin: 43 g)</t>
  </si>
  <si>
    <t xml:space="preserve">     Särki   Lukumäärä: 13   Yhteispaino: 451   (Suurin: 61 g)</t>
  </si>
  <si>
    <t xml:space="preserve">     Ahven   Lukumäärä: 9   Yhteispaino: 639   (Suurin: 129 g)</t>
  </si>
  <si>
    <t xml:space="preserve">     Kiiski   Lukumäärä: 2   Yhteispaino: 30   (Suurin: 20 g)</t>
  </si>
  <si>
    <t xml:space="preserve">     Kuha   Lukumäärä: 3   Yhteispaino: 1579   (Suurin: 577 g)</t>
  </si>
  <si>
    <t xml:space="preserve">     Särki   Lukumäärä: 1   Yhteispaino: 45   (Suurin: 45 g)</t>
  </si>
  <si>
    <t xml:space="preserve">     Ahven   Lukumäärä: 19   Yhteispaino: 1306   (Suurin: 119 g)</t>
  </si>
  <si>
    <t xml:space="preserve">     Kiiski   Lukumäärä: 19   Yhteispaino: 626   (Suurin: 49 g)</t>
  </si>
  <si>
    <t xml:space="preserve">     Ahven   Lukumäärä: 17   Yhteispaino: 1064   (Suurin: 240 g)</t>
  </si>
  <si>
    <t xml:space="preserve">     Kiiski   Lukumäärä: 17   Yhteispaino: 354   (Suurin: 36 g)</t>
  </si>
  <si>
    <t xml:space="preserve">     Kuore   Lukumäärä: 4   Yhteispaino: 87   (Suurin: 35 g)</t>
  </si>
  <si>
    <t xml:space="preserve">     Särki   Lukumäärä: 12   Yhteispaino: 386   (Suurin: 43 g)</t>
  </si>
  <si>
    <t xml:space="preserve">     Ahven   Lukumäärä: 19   Yhteispaino: 846   (Suurin: 140 g)</t>
  </si>
  <si>
    <t xml:space="preserve">     Kiiski   Lukumäärä: 27   Yhteispaino: 639   (Suurin: 47 g)</t>
  </si>
  <si>
    <t xml:space="preserve">     Särki   Lukumäärä: 1   Yhteispaino: 47   (Suurin: 47 g)</t>
  </si>
  <si>
    <t xml:space="preserve">     Lahna   Lukumäärä: 1   Yhteispaino: 260   (Suurin: 260 g)</t>
  </si>
  <si>
    <t xml:space="preserve">     Salakka   Lukumäärä: 1   Yhteispaino: 45   (Suurin: 45 g)</t>
  </si>
  <si>
    <t xml:space="preserve">     Ahven   Lukumäärä: 10   Yhteispaino: 739   (Suurin: 128 g)</t>
  </si>
  <si>
    <t xml:space="preserve">     Kiiski   Lukumäärä: 1   Yhteispaino: 42   (Suurin: 42 g)</t>
  </si>
  <si>
    <t xml:space="preserve">     Kuha   Lukumäärä: 1   Yhteispaino: 416   (Suurin: 416 g)</t>
  </si>
  <si>
    <t xml:space="preserve">     Särki   Lukumäärä: 10   Yhteispaino: 336   (Suurin: 44 g)</t>
  </si>
  <si>
    <t xml:space="preserve">     Ahven   Lukumäärä: 17   Yhteispaino: 1340   (Suurin: 122 g)</t>
  </si>
  <si>
    <t xml:space="preserve">     Kiiski   Lukumäärä: 4   Yhteispaino: 114   (Suurin: 41 g)</t>
  </si>
  <si>
    <t xml:space="preserve">     Särki   Lukumäärä: 2   Yhteispaino: 70   (Suurin: 35 g)</t>
  </si>
  <si>
    <t xml:space="preserve">     Ahven   Lukumäärä: 1   Yhteispaino: 63   (Suurin: 63 g)</t>
  </si>
  <si>
    <t xml:space="preserve">     Kiiski   Lukumäärä: 2   Yhteispaino: 27   (Suurin: 16 g)</t>
  </si>
  <si>
    <t xml:space="preserve">     Hauki   Lukumäärä: 1   Yhteispaino: 837   (Suurin: 837 g)</t>
  </si>
  <si>
    <t xml:space="preserve">     Särki   Lukumäärä: 1   Yhteispaino: 23   (Suurin: 23 g)</t>
  </si>
  <si>
    <t xml:space="preserve">     Ahven   Lukumäärä: 9   Yhteispaino: 518   (Suurin: 71 g)</t>
  </si>
  <si>
    <t xml:space="preserve">     Kuore   Lukumäärä: 2   Yhteispaino: 54   (Suurin: 30 g)</t>
  </si>
  <si>
    <t xml:space="preserve">     Särki   Lukumäärä: 8   Yhteispaino: 229   (Suurin: 40 g)</t>
  </si>
  <si>
    <t xml:space="preserve">     Seipi   Lukumäärä: 3   Yhteispaino: 120   (Suurin: 44 g)</t>
  </si>
  <si>
    <t xml:space="preserve">     Ahven   Lukumäärä: 2   Yhteispaino: 109   (Suurin: 57 g)</t>
  </si>
  <si>
    <t xml:space="preserve">     Kuore   Lukumäärä: 15   Yhteispaino: 350   (Suurin: 39 g)</t>
  </si>
  <si>
    <t xml:space="preserve">     Seipi   Lukumäärä: 4   Yhteispaino: 151   (Suurin: 52 g)</t>
  </si>
  <si>
    <t xml:space="preserve">     Kiiski   Lukumäärä: 1   Yhteispaino: 14   (Suurin: 14 g)</t>
  </si>
  <si>
    <t xml:space="preserve">     Särki   Lukumäärä: 4   Yhteispaino: 88   (Suurin: 26 g)</t>
  </si>
  <si>
    <t xml:space="preserve">     Ahven   Lukumäärä: 1   Yhteispaino: 59   (Suurin: 59 g)</t>
  </si>
  <si>
    <t xml:space="preserve">     Phase  Hauki  1504 g</t>
  </si>
  <si>
    <t>Taimen, Kirjolohi, Kuore</t>
  </si>
  <si>
    <r>
      <rPr>
        <b/>
        <sz val="10"/>
        <rFont val="Arial"/>
        <family val="2"/>
      </rPr>
      <t>Buras</t>
    </r>
    <r>
      <rPr>
        <sz val="10"/>
        <rFont val="Arial"/>
        <family val="0"/>
      </rPr>
      <t xml:space="preserve"> (merlins, Gatis 333, gudritis)</t>
    </r>
  </si>
  <si>
    <t>Buras (merlins, Gatis 333, gudritis)</t>
  </si>
  <si>
    <t>[Buras] gudritis [SUG]</t>
  </si>
  <si>
    <t>[Buras] Gatis 333 [SK]</t>
  </si>
  <si>
    <t>[Buras] merlins [SV]</t>
  </si>
  <si>
    <t>[TRIO] Phase [SV]</t>
  </si>
  <si>
    <t>[KARPS] kamis [SK]</t>
  </si>
  <si>
    <t>[KARPS] Pantera [SUG]</t>
  </si>
  <si>
    <t>[Karps] sharps [SV]</t>
  </si>
  <si>
    <t>Buras</t>
  </si>
  <si>
    <t>[Krikumi] RINA[SUG]</t>
  </si>
  <si>
    <t>[Krikumi] papa lv / RINA [SUG]</t>
  </si>
  <si>
    <t>Komandu kopvērtējums (pēc 5. kārtas)</t>
  </si>
  <si>
    <t>"Trīs pret trīs" 5. kārta.</t>
  </si>
  <si>
    <t>"Trīs pret trīs" 4. kārta.</t>
  </si>
  <si>
    <t>Komandu kopvērtējums (pēc 4. kārtas)</t>
  </si>
  <si>
    <t>Kuopionlahti (3-1, all, 30), spec. – Perch,</t>
  </si>
  <si>
    <t>Rautupuro (3-1, all, 30), spec. – Artic Charr, Whitefish,</t>
  </si>
  <si>
    <t>Linlonlahti (3-1, all, 30), spec. – Roach, Slv. bream.</t>
  </si>
  <si>
    <t>Arctic charr</t>
  </si>
  <si>
    <t xml:space="preserve">Whitefish - </t>
  </si>
  <si>
    <t>Rautu</t>
  </si>
  <si>
    <t>Kuopionlahti. (14.3. 9:20/ 30 min/ Medium / All species / Normal ice) [03.02.2024 19:59]</t>
  </si>
  <si>
    <t xml:space="preserve">       1. [Buras] merlins [SV]  4659 g </t>
  </si>
  <si>
    <t xml:space="preserve">       2. [Baltie Laci] Pedro Lat [SV]  4144 g </t>
  </si>
  <si>
    <t xml:space="preserve">       3. [SOYUZ] vv-35 [SV]  2802 g </t>
  </si>
  <si>
    <t xml:space="preserve">       4. [Buras] Gatis333 [SK]  2700 g </t>
  </si>
  <si>
    <t xml:space="preserve">       5. [Trio] Lydeka [SK]  2670 g </t>
  </si>
  <si>
    <t xml:space="preserve">       6. [Baltie Laci] janchuks_co [SK]  2571 g </t>
  </si>
  <si>
    <t xml:space="preserve">       7. [Trio] Terminator [SUG]  2337 g </t>
  </si>
  <si>
    <t xml:space="preserve">       8. [Buras] gudritis [SUG]  2301 g </t>
  </si>
  <si>
    <t xml:space="preserve">       9. [Karps] sharps [SK]  2266 g </t>
  </si>
  <si>
    <t xml:space="preserve">       10. [SOYUZ] SERg [SK]  1919 g </t>
  </si>
  <si>
    <t xml:space="preserve">       11. [SOYUZ] Ded [SUG]  1873 g </t>
  </si>
  <si>
    <t xml:space="preserve">       12. [TRIO] Vidas [SV]  1836 g </t>
  </si>
  <si>
    <t xml:space="preserve">       13. [Krikumi] ANDO [SV]  1798 g </t>
  </si>
  <si>
    <t xml:space="preserve">       14. [AKB] Aigarito [SUG]  1761 g </t>
  </si>
  <si>
    <t xml:space="preserve">       15. [KRIKUMI] RINA [SUG]  1642 g </t>
  </si>
  <si>
    <t xml:space="preserve">       16. [KARPS] kamis [SUG]  1525 g </t>
  </si>
  <si>
    <t xml:space="preserve">      *17. [Bermudu trijsturis] WerNeo [SV]  1411 g </t>
  </si>
  <si>
    <t xml:space="preserve">       18. [AKB] Badapataga [SK]  1103 g </t>
  </si>
  <si>
    <t xml:space="preserve">       19. [AKB] Kendijs [SV]  1082 g </t>
  </si>
  <si>
    <t xml:space="preserve">       20. [Krikumi] Raitis LV [SK]  924 g </t>
  </si>
  <si>
    <t xml:space="preserve">       21. [Krikumi] papa  0 g </t>
  </si>
  <si>
    <t xml:space="preserve">     Ahven   Lukum  r : 25   Yhteispaino: 821   (Suurin: 164 g)</t>
  </si>
  <si>
    <t xml:space="preserve">     Kiiski   Lukum  r : 2   Yhteispaino: 35   (Suurin: 18 g)</t>
  </si>
  <si>
    <t xml:space="preserve">     Kuha   Lukum  r : 1   Yhteispaino: 532   (Suurin: 532 g)</t>
  </si>
  <si>
    <t xml:space="preserve">     Muikku   Lukum  r : 1   Yhteispaino: 23   (Suurin: 23 g)</t>
  </si>
  <si>
    <t xml:space="preserve">     Ahven   Lukum  r : 27   Yhteispaino: 1105   (Suurin: 143 g)</t>
  </si>
  <si>
    <t xml:space="preserve">     Kiiski   Lukum  r : 10   Yhteispaino: 171   (Suurin: 24 g)</t>
  </si>
  <si>
    <t xml:space="preserve">     Hauki   Lukum  r : 1   Yhteispaino: 1381   (Suurin: 1381 g)</t>
  </si>
  <si>
    <t xml:space="preserve">     Lahna   Lukum  r : 4   Yhteispaino: 1813   (Suurin: 649 g)</t>
  </si>
  <si>
    <t xml:space="preserve">     Pasuri   Lukum  r : 3   Yhteispaino: 189   (Suurin: 68 g)</t>
  </si>
  <si>
    <t xml:space="preserve">     Ahven   Lukum  r : 25   Yhteispaino: 2684   (Suurin: 293 g)</t>
  </si>
  <si>
    <t xml:space="preserve">     Kiiski   Lukum  r : 2   Yhteispaino: 48   (Suurin: 32 g)</t>
  </si>
  <si>
    <t xml:space="preserve">     Kuha   Lukum  r : 1   Yhteispaino: 999   (Suurin: 999 g)</t>
  </si>
  <si>
    <t xml:space="preserve">     S rki   Lukum  r : 4   Yhteispaino: 132   (Suurin: 40 g)</t>
  </si>
  <si>
    <t xml:space="preserve">     Lahna   Lukum  r : 1   Yhteispaino: 281   (Suurin: 281 g)</t>
  </si>
  <si>
    <t xml:space="preserve">     Ahven   Lukum  r : 12   Yhteispaino: 421   (Suurin: 98 g)</t>
  </si>
  <si>
    <t xml:space="preserve">     Kuha   Lukum  r : 2   Yhteispaino: 1910   (Suurin: 1163 g)</t>
  </si>
  <si>
    <t xml:space="preserve">     Siika   Lukum  r : 2   Yhteispaino: 412   (Suurin: 225 g)</t>
  </si>
  <si>
    <t xml:space="preserve">     Kuore   Lukum  r : 1   Yhteispaino: 21   (Suurin: 21 g)</t>
  </si>
  <si>
    <t xml:space="preserve">     S rki   Lukum  r : 1   Yhteispaino: 38   (Suurin: 38 g)</t>
  </si>
  <si>
    <t xml:space="preserve">     Ahven   Lukum  r : 41   Yhteispaino: 857   (Suurin: 61 g)</t>
  </si>
  <si>
    <t xml:space="preserve">     S rki   Lukum  r : 10   Yhteispaino: 214   (Suurin: 42 g)</t>
  </si>
  <si>
    <t xml:space="preserve">     Lahna   Lukum  r : 3   Yhteispaino: 1154   (Suurin: 529 g)</t>
  </si>
  <si>
    <t xml:space="preserve">     S yne   Lukum  r : 1   Yhteispaino: 475   (Suurin: 475 g)</t>
  </si>
  <si>
    <t xml:space="preserve">     Ahven   Lukum  r : 52   Yhteispaino: 1854   (Suurin: 151 g)</t>
  </si>
  <si>
    <t xml:space="preserve">     Kiiski   Lukum  r : 22   Yhteispaino: 525   (Suurin: 47 g)</t>
  </si>
  <si>
    <t xml:space="preserve">     S rki   Lukum  r : 10   Yhteispaino: 291   (Suurin: 57 g)</t>
  </si>
  <si>
    <t xml:space="preserve">     Ahven   Lukum  r : 20   Yhteispaino: 1117   (Suurin: 121 g)</t>
  </si>
  <si>
    <t xml:space="preserve">     Kiiski   Lukum  r : 14   Yhteispaino: 339   (Suurin: 52 g)</t>
  </si>
  <si>
    <t xml:space="preserve">     S rki   Lukum  r : 15   Yhteispaino: 395   (Suurin: 62 g)</t>
  </si>
  <si>
    <t xml:space="preserve">     Pasuri   Lukum  r : 5   Yhteispaino: 383   (Suurin: 117 g)</t>
  </si>
  <si>
    <t xml:space="preserve">     Sorva   Lukum  r : 5   Yhteispaino: 337   (Suurin: 155 g)</t>
  </si>
  <si>
    <t xml:space="preserve">     Ahven   Lukum  r : 32   Yhteispaino: 902   (Suurin: 68 g)</t>
  </si>
  <si>
    <t xml:space="preserve">     Kiiski   Lukum  r : 6   Yhteispaino: 89   (Suurin: 17 g)</t>
  </si>
  <si>
    <t xml:space="preserve">     S rki   Lukum  r : 8   Yhteispaino: 236   (Suurin: 51 g)</t>
  </si>
  <si>
    <t xml:space="preserve">     Lahna   Lukum  r : 1   Yhteispaino: 449   (Suurin: 449 g)</t>
  </si>
  <si>
    <t xml:space="preserve">     S yne   Lukum  r : 1   Yhteispaino: 472   (Suurin: 472 g)</t>
  </si>
  <si>
    <t xml:space="preserve">     Sorva   Lukum  r : 1   Yhteispaino: 189   (Suurin: 189 g)</t>
  </si>
  <si>
    <t xml:space="preserve">     Ahven   Lukum  r : 28   Yhteispaino: 1328   (Suurin: 89 g)</t>
  </si>
  <si>
    <t xml:space="preserve">     Kiiski   Lukum  r : 3   Yhteispaino: 62   (Suurin: 25 g)</t>
  </si>
  <si>
    <t xml:space="preserve">     Lahna   Lukum  r : 1   Yhteispaino: 824   (Suurin: 824 g)</t>
  </si>
  <si>
    <t xml:space="preserve">     Sorva   Lukum  r : 1   Yhteispaino: 87   (Suurin: 87 g)</t>
  </si>
  <si>
    <t xml:space="preserve">     Ahven   Lukum  r : 19   Yhteispaino: 1154   (Suurin: 169 g)</t>
  </si>
  <si>
    <t xml:space="preserve">     Kiiski   Lukum  r : 11   Yhteispaino: 216   (Suurin: 32 g)</t>
  </si>
  <si>
    <t xml:space="preserve">     Kuore   Lukum  r : 1   Yhteispaino: 23   (Suurin: 23 g)</t>
  </si>
  <si>
    <t xml:space="preserve">     S rki   Lukum  r : 2   Yhteispaino: 73   (Suurin: 45 g)</t>
  </si>
  <si>
    <t xml:space="preserve">     Lahna   Lukum  r : 2   Yhteispaino: 709   (Suurin: 440 g)</t>
  </si>
  <si>
    <t xml:space="preserve">     Pasuri   Lukum  r : 1   Yhteispaino: 91   (Suurin: 91 g)</t>
  </si>
  <si>
    <t xml:space="preserve">     Ahven   Lukum  r : 48   Yhteispaino: 1565   (Suurin: 72 g)</t>
  </si>
  <si>
    <t xml:space="preserve">     Kiiski   Lukum  r : 8   Yhteispaino: 171   (Suurin: 38 g)</t>
  </si>
  <si>
    <t xml:space="preserve">     S rki   Lukum  r : 10   Yhteispaino: 183   (Suurin: 33 g)</t>
  </si>
  <si>
    <t xml:space="preserve">     Ahven   Lukum  r : 34   Yhteispaino: 1021   (Suurin: 97 g)</t>
  </si>
  <si>
    <t xml:space="preserve">     Kiiski   Lukum  r : 14   Yhteispaino: 226   (Suurin: 22 g)</t>
  </si>
  <si>
    <t xml:space="preserve">     S rki   Lukum  r : 7   Yhteispaino: 256   (Suurin: 54 g)</t>
  </si>
  <si>
    <t xml:space="preserve">     Pasuri   Lukum  r : 4   Yhteispaino: 370   (Suurin: 128 g)</t>
  </si>
  <si>
    <t xml:space="preserve">     Ahven   Lukum  r : 37   Yhteispaino: 668   (Suurin: 32 g)</t>
  </si>
  <si>
    <t xml:space="preserve">     S rki   Lukum  r : 3   Yhteispaino: 95   (Suurin: 57 g)</t>
  </si>
  <si>
    <t xml:space="preserve">     Lahna   Lukum  r : 3   Yhteispaino: 1047   (Suurin: 428 g)</t>
  </si>
  <si>
    <t xml:space="preserve">     Salakka   Lukum  r : 1   Yhteispaino: 26   (Suurin: 26 g)</t>
  </si>
  <si>
    <t xml:space="preserve">     Ahven   Lukum  r : 35   Yhteispaino: 1299   (Suurin: 102 g)</t>
  </si>
  <si>
    <t xml:space="preserve">     Kiiski   Lukum  r : 10   Yhteispaino: 228   (Suurin: 41 g)</t>
  </si>
  <si>
    <t xml:space="preserve">     S rki   Lukum  r : 4   Yhteispaino: 85   (Suurin: 31 g)</t>
  </si>
  <si>
    <t xml:space="preserve">     Lahna   Lukum  r : 1   Yhteispaino: 186   (Suurin: 186 g)</t>
  </si>
  <si>
    <t xml:space="preserve">     Aigarito:</t>
  </si>
  <si>
    <t xml:space="preserve">     Ahven   Lukum  r : 26   Yhteispaino: 794   (Suurin: 122 g)</t>
  </si>
  <si>
    <t xml:space="preserve">     Kiiski   Lukum  r : 16   Yhteispaino: 244   (Suurin: 23 g)</t>
  </si>
  <si>
    <t xml:space="preserve">     Siika   Lukum  r : 2   Yhteispaino: 457   (Suurin: 258 g)</t>
  </si>
  <si>
    <t xml:space="preserve">     Kuore   Lukum  r : 3   Yhteispaino: 96   (Suurin: 38 g)</t>
  </si>
  <si>
    <t xml:space="preserve">     S rki   Lukum  r : 4   Yhteispaino: 99   (Suurin: 34 g)</t>
  </si>
  <si>
    <t xml:space="preserve">     Pasuri   Lukum  r : 1   Yhteispaino: 71   (Suurin: 71 g)</t>
  </si>
  <si>
    <t xml:space="preserve">     Ahven   Lukum  r : 26   Yhteispaino: 1344   (Suurin: 257 g)</t>
  </si>
  <si>
    <t xml:space="preserve">     Kiiski   Lukum  r : 4   Yhteispaino: 66   (Suurin: 23 g)</t>
  </si>
  <si>
    <t xml:space="preserve">     Kuore   Lukum  r : 1   Yhteispaino: 40   (Suurin: 40 g)</t>
  </si>
  <si>
    <t xml:space="preserve">     S rki   Lukum  r : 4   Yhteispaino: 127   (Suurin: 37 g)</t>
  </si>
  <si>
    <t xml:space="preserve">     Pasuri   Lukum  r : 1   Yhteispaino: 65   (Suurin: 65 g)</t>
  </si>
  <si>
    <t xml:space="preserve">     Ahven   Lukum  r : 19   Yhteispaino: 631   (Suurin: 124 g)</t>
  </si>
  <si>
    <t xml:space="preserve">     S rki   Lukum  r : 10   Yhteispaino: 341   (Suurin: 50 g)</t>
  </si>
  <si>
    <t xml:space="preserve">     S yne   Lukum  r : 1   Yhteispaino: 454   (Suurin: 454 g)</t>
  </si>
  <si>
    <t xml:space="preserve">     Sorva   Lukum  r : 1   Yhteispaino: 72   (Suurin: 72 g)</t>
  </si>
  <si>
    <t xml:space="preserve">     Salakka   Lukum  r : 1   Yhteispaino: 27   (Suurin: 27 g)</t>
  </si>
  <si>
    <t xml:space="preserve">     Badapataga:</t>
  </si>
  <si>
    <t xml:space="preserve">     Ahven   Lukum  r : 26   Yhteispaino: 828   (Suurin: 114 g)</t>
  </si>
  <si>
    <t xml:space="preserve">     Kiiski   Lukum  r : 11   Yhteispaino: 161   (Suurin: 24 g)</t>
  </si>
  <si>
    <t xml:space="preserve">     S rki   Lukum  r : 7   Yhteispaino: 114   (Suurin: 31 g)</t>
  </si>
  <si>
    <t xml:space="preserve">     Kendijs:</t>
  </si>
  <si>
    <t xml:space="preserve">     Ahven   Lukum  r : 8   Yhteispaino: 146   (Suurin: 34 g)</t>
  </si>
  <si>
    <t xml:space="preserve">     Kiiski   Lukum  r : 3   Yhteispaino: 44   (Suurin: 22 g)</t>
  </si>
  <si>
    <t xml:space="preserve">     S rki   Lukum  r : 1   Yhteispaino: 13   (Suurin: 13 g)</t>
  </si>
  <si>
    <t xml:space="preserve">     Lahna   Lukum  r : 2   Yhteispaino: 716   (Suurin: 361 g)</t>
  </si>
  <si>
    <t xml:space="preserve">     Pasuri   Lukum  r : 2   Yhteispaino: 163   (Suurin: 84 g)</t>
  </si>
  <si>
    <t xml:space="preserve">     Ahven   Lukum  r : 15   Yhteispaino: 515   (Suurin: 106 g)</t>
  </si>
  <si>
    <t xml:space="preserve">     Kiiski   Lukum  r : 10   Yhteispaino: 162   (Suurin: 27 g)</t>
  </si>
  <si>
    <t xml:space="preserve">     S rki   Lukum  r : 7   Yhteispaino: 212   (Suurin: 55 g)</t>
  </si>
  <si>
    <t xml:space="preserve">     Sorva   Lukum  r : 1   Yhteispaino: 35   (Suurin: 35 g)</t>
  </si>
  <si>
    <t xml:space="preserve">     papa:</t>
  </si>
  <si>
    <t xml:space="preserve">     merlins  Hauki  1381 g</t>
  </si>
  <si>
    <t xml:space="preserve">       1. [Baltie Laci] Pedro Lat [SV]  8572 g </t>
  </si>
  <si>
    <t xml:space="preserve">       2. [SOYUZ] vv-35 [SV]  6425 g </t>
  </si>
  <si>
    <t xml:space="preserve">       3. [Buras] gudritis [SUG]  5801 g </t>
  </si>
  <si>
    <t xml:space="preserve">       4. [SOYUZ] Ded [SUG]  4723 g </t>
  </si>
  <si>
    <t xml:space="preserve">       5. [Trio] Lydeka [SK]  4713 g </t>
  </si>
  <si>
    <t xml:space="preserve">       6. [KARPS] kamis [SUG]  4633 g </t>
  </si>
  <si>
    <t xml:space="preserve">       7. [Trio] Terminator [SUG]  4378 g </t>
  </si>
  <si>
    <t xml:space="preserve">       8. [KRIKUMI] RINA [SUG]  4052 g </t>
  </si>
  <si>
    <t xml:space="preserve">       9. [TRIO] Vidas [SV]  4045 g </t>
  </si>
  <si>
    <t xml:space="preserve">       10. [Buras] merlins [SV]  3774 g </t>
  </si>
  <si>
    <t xml:space="preserve">       11. [Buras] Gatis333 [SK]  2918 g </t>
  </si>
  <si>
    <t xml:space="preserve">       12. [AKB] Aigarito [SUG]  2506 g </t>
  </si>
  <si>
    <t xml:space="preserve">       13. [AKB] Badapataga [SK]  2489 g </t>
  </si>
  <si>
    <t xml:space="preserve">       14. [Baltie Laci] janchuks_co [SK]  2323 g </t>
  </si>
  <si>
    <t xml:space="preserve">       15. [SOYUZ] SERg [SK]  2267 g </t>
  </si>
  <si>
    <t xml:space="preserve">       16. [Krikumi] ANDO [SV]  2051 g </t>
  </si>
  <si>
    <t xml:space="preserve">      *17. [Bermudu trijsturis] WerNeo [SV]  1799 g </t>
  </si>
  <si>
    <t xml:space="preserve">       18. [AKB] Kendijs [SV]  1574 g </t>
  </si>
  <si>
    <t xml:space="preserve">       19. [Krikumi] Raitis LV [SK]  1379 g </t>
  </si>
  <si>
    <t xml:space="preserve">       20. [Karps] sharps [SK]  906 g </t>
  </si>
  <si>
    <t xml:space="preserve">     Harjus   Lukum  r : 6   Yhteispaino: 1799   (Suurin: 377 g)</t>
  </si>
  <si>
    <t xml:space="preserve">     Hauki   Lukum  r : 1   Yhteispaino: 1364   (Suurin: 1364 g)</t>
  </si>
  <si>
    <t xml:space="preserve">     Rautu   Lukum  r : 1   Yhteispaino: 171   (Suurin: 171 g)</t>
  </si>
  <si>
    <t xml:space="preserve">     Harjus   Lukum  r : 21   Yhteispaino: 6659   (Suurin: 512 g)</t>
  </si>
  <si>
    <t xml:space="preserve">     Siika   Lukum  r : 2   Yhteispaino: 378   (Suurin: 205 g)</t>
  </si>
  <si>
    <t xml:space="preserve">     Rautu   Lukum  r : 19   Yhteispaino: 6425   (Suurin: 681 g)</t>
  </si>
  <si>
    <t xml:space="preserve">     Taimen   Lukum  r : 1   Yhteispaino: 998   (Suurin: 998 g)</t>
  </si>
  <si>
    <t xml:space="preserve">     Rautu   Lukum  r : 15   Yhteispaino: 3782   (Suurin: 294 g)</t>
  </si>
  <si>
    <t xml:space="preserve">     Siika   Lukum  r : 3   Yhteispaino: 1021   (Suurin: 400 g)</t>
  </si>
  <si>
    <t xml:space="preserve">     Rautu   Lukum  r : 14   Yhteispaino: 4723   (Suurin: 729 g)</t>
  </si>
  <si>
    <t xml:space="preserve">     Harjus   Lukum  r : 10   Yhteispaino: 3406   (Suurin: 521 g)</t>
  </si>
  <si>
    <t xml:space="preserve">     Siika   Lukum  r : 9   Yhteispaino: 1307   (Suurin: 230 g)</t>
  </si>
  <si>
    <t xml:space="preserve">     Taimen   Lukum  r : 1   Yhteispaino: 897   (Suurin: 897 g)</t>
  </si>
  <si>
    <t xml:space="preserve">     Rautu   Lukum  r : 8   Yhteispaino: 2551   (Suurin: 461 g)</t>
  </si>
  <si>
    <t xml:space="preserve">     Siika   Lukum  r : 6   Yhteispaino: 1185   (Suurin: 259 g)</t>
  </si>
  <si>
    <t xml:space="preserve">     Rautu   Lukum  r : 15   Yhteispaino: 3951   (Suurin: 630 g)</t>
  </si>
  <si>
    <t xml:space="preserve">     Harjus   Lukum  r : 1   Yhteispaino: 427   (Suurin: 427 g)</t>
  </si>
  <si>
    <t xml:space="preserve">     Taimen   Lukum  r : 1   Yhteispaino: 1232   (Suurin: 1232 g)</t>
  </si>
  <si>
    <t xml:space="preserve">     Rautu   Lukum  r : 7   Yhteispaino: 2486   (Suurin: 591 g)</t>
  </si>
  <si>
    <t xml:space="preserve">     Siika   Lukum  r : 2   Yhteispaino: 334   (Suurin: 226 g)</t>
  </si>
  <si>
    <t xml:space="preserve">     Rautu   Lukum  r : 4   Yhteispaino: 1750   (Suurin: 1317 g)</t>
  </si>
  <si>
    <t xml:space="preserve">     Harjus   Lukum  r : 3   Yhteispaino: 832   (Suurin: 323 g)</t>
  </si>
  <si>
    <t xml:space="preserve">     Siika   Lukum  r : 8   Yhteispaino: 1463   (Suurin: 240 g)</t>
  </si>
  <si>
    <t xml:space="preserve">     Rautu   Lukum  r : 12   Yhteispaino: 3406   (Suurin: 517 g)</t>
  </si>
  <si>
    <t xml:space="preserve">     Harjus   Lukum  r : 1   Yhteispaino: 368   (Suurin: 368 g)</t>
  </si>
  <si>
    <t xml:space="preserve">     Rautu   Lukum  r : 4   Yhteispaino: 1273   (Suurin: 570 g)</t>
  </si>
  <si>
    <t xml:space="preserve">     Harjus   Lukum  r : 1   Yhteispaino: 371   (Suurin: 371 g)</t>
  </si>
  <si>
    <t xml:space="preserve">     Siika   Lukum  r : 7   Yhteispaino: 1274   (Suurin: 266 g)</t>
  </si>
  <si>
    <t xml:space="preserve">     Taimen   Lukum  r : 1   Yhteispaino: 742   (Suurin: 742 g)</t>
  </si>
  <si>
    <t xml:space="preserve">     Rautu   Lukum  r : 8   Yhteispaino: 1764   (Suurin: 308 g)</t>
  </si>
  <si>
    <t xml:space="preserve">     Harjus   Lukum  r : 7   Yhteispaino: 2489   (Suurin: 485 g)</t>
  </si>
  <si>
    <t xml:space="preserve">     Rautu   Lukum  r : 2   Yhteispaino: 537   (Suurin: 299 g)</t>
  </si>
  <si>
    <t xml:space="preserve">     Harjus   Lukum  r : 6   Yhteispaino: 1786   (Suurin: 343 g)</t>
  </si>
  <si>
    <t xml:space="preserve">     Rautu   Lukum  r : 8   Yhteispaino: 2267   (Suurin: 705 g)</t>
  </si>
  <si>
    <t xml:space="preserve">     Rautu   Lukum  r : 8   Yhteispaino: 1904   (Suurin: 276 g)</t>
  </si>
  <si>
    <t xml:space="preserve">     Siika   Lukum  r : 1   Yhteispaino: 147   (Suurin: 147 g)</t>
  </si>
  <si>
    <t xml:space="preserve">     Harjus   Lukum  r : 4   Yhteispaino: 1168   (Suurin: 392 g)</t>
  </si>
  <si>
    <t xml:space="preserve">     Siika   Lukum  r : 1   Yhteispaino: 406   (Suurin: 406 g)</t>
  </si>
  <si>
    <t xml:space="preserve">     Rautu   Lukum  r : 4   Yhteispaino: 969   (Suurin: 308 g)</t>
  </si>
  <si>
    <t xml:space="preserve">     Siika   Lukum  r : 3   Yhteispaino: 410   (Suurin: 189 g)</t>
  </si>
  <si>
    <t xml:space="preserve">     Rautu   Lukum  r : 4   Yhteispaino: 906   (Suurin: 310 g)</t>
  </si>
  <si>
    <t xml:space="preserve">     Pedro Lat  Hauki  1364 g</t>
  </si>
  <si>
    <t xml:space="preserve">       1. [Baltie Laci] Pedro Lat [SV]  7877 g </t>
  </si>
  <si>
    <t xml:space="preserve">       2. [Buras] merlins [SV]  6834 g </t>
  </si>
  <si>
    <t xml:space="preserve">       3. [SOYUZ] vv-35 [SV]  6608 g </t>
  </si>
  <si>
    <t xml:space="preserve">       4. [TRIO] Vidas [SV]  5969 g </t>
  </si>
  <si>
    <t xml:space="preserve">       5. [Baltie Laci] janchuks_co [SK]  5642 g </t>
  </si>
  <si>
    <t xml:space="preserve">       6. [SOYUZ] Ded [SUG]  5606 g </t>
  </si>
  <si>
    <t xml:space="preserve">       7. [Karps] sharps [SK]  5435 g </t>
  </si>
  <si>
    <t xml:space="preserve">       8. [Buras] Gatis333 [SK]  5242 g </t>
  </si>
  <si>
    <t xml:space="preserve">       9. [Trio] Lydeka [SK]  4747 g </t>
  </si>
  <si>
    <t xml:space="preserve">       10. [KARPS] kamis [SUG]  4542 g </t>
  </si>
  <si>
    <t xml:space="preserve">       11. [SOYUZ] SERg [SK]  4225 g </t>
  </si>
  <si>
    <t xml:space="preserve">       12. [Trio] Terminator [SUG]  3464 g </t>
  </si>
  <si>
    <t xml:space="preserve">       13. [AKB] Kendijs [SV]  3292 g </t>
  </si>
  <si>
    <t xml:space="preserve">       14. [Krikumi] ANDO [SV]  3152 g </t>
  </si>
  <si>
    <t xml:space="preserve">       15. [KRIKUMI] RINA [SUG]  2196 g </t>
  </si>
  <si>
    <t xml:space="preserve">       16. [AKB] Badapataga [SK]  2059 g </t>
  </si>
  <si>
    <t xml:space="preserve">       17. [Buras] gudritis [SUG]  1799 g </t>
  </si>
  <si>
    <t xml:space="preserve">       18. [Krikumi] Raitis LV [SK]  1310 g </t>
  </si>
  <si>
    <t xml:space="preserve">       19. [AKB] Aigarito [SUG]  1026 g </t>
  </si>
  <si>
    <t xml:space="preserve">      *20. [Bermudu trijsturis] WerNeo [SV]  0 g </t>
  </si>
  <si>
    <t xml:space="preserve">     Ahven   Lukum  r : 39   Yhteispaino: 6409   (Suurin: 468 g)</t>
  </si>
  <si>
    <t xml:space="preserve">     Pasuri   Lukum  r : 5   Yhteispaino: 1092   (Suurin: 273 g)</t>
  </si>
  <si>
    <t xml:space="preserve">     Sorva   Lukum  r : 1   Yhteispaino: 376   (Suurin: 376 g)</t>
  </si>
  <si>
    <t xml:space="preserve">     Ahven   Lukum  r : 32   Yhteispaino: 5117   (Suurin: 375 g)</t>
  </si>
  <si>
    <t xml:space="preserve">     Siika   Lukum  r : 1   Yhteispaino: 831   (Suurin: 831 g)</t>
  </si>
  <si>
    <t xml:space="preserve">     Pasuri   Lukum  r : 4   Yhteispaino: 886   (Suurin: 263 g)</t>
  </si>
  <si>
    <t xml:space="preserve">     Ahven   Lukum  r : 17   Yhteispaino: 4158   (Suurin: 466 g)</t>
  </si>
  <si>
    <t xml:space="preserve">     Kirjolohi   Lukum  r : 1   Yhteispaino: 1185   (Suurin: 1185 g)</t>
  </si>
  <si>
    <t xml:space="preserve">     Pasuri   Lukum  r : 6   Yhteispaino: 1265   (Suurin: 268 g)</t>
  </si>
  <si>
    <t xml:space="preserve">     Ahven   Lukum  r : 8   Yhteispaino: 2162   (Suurin: 787 g)</t>
  </si>
  <si>
    <t xml:space="preserve">     Kiiski   Lukum  r : 1   Yhteispaino: 24   (Suurin: 24 g)</t>
  </si>
  <si>
    <t xml:space="preserve">     Taimen   Lukum  r : 1   Yhteispaino: 1047   (Suurin: 1047 g)</t>
  </si>
  <si>
    <t xml:space="preserve">     Pasuri   Lukum  r : 7   Yhteispaino: 1686   (Suurin: 283 g)</t>
  </si>
  <si>
    <t xml:space="preserve">     Sorva   Lukum  r : 3   Yhteispaino: 1050   (Suurin: 439 g)</t>
  </si>
  <si>
    <t xml:space="preserve">     Ahven   Lukum  r : 36   Yhteispaino: 4203   (Suurin: 238 g)</t>
  </si>
  <si>
    <t xml:space="preserve">     Kiiski   Lukum  r : 4   Yhteispaino: 84   (Suurin: 25 g)</t>
  </si>
  <si>
    <t xml:space="preserve">     S rki   Lukum  r : 26   Yhteispaino: 1355   (Suurin: 75 g)</t>
  </si>
  <si>
    <t xml:space="preserve">     Ahven   Lukum  r : 14   Yhteispaino: 676   (Suurin: 56 g)</t>
  </si>
  <si>
    <t xml:space="preserve">     Kiiski   Lukum  r : 6   Yhteispaino: 132   (Suurin: 29 g)</t>
  </si>
  <si>
    <t xml:space="preserve">     S rki   Lukum  r : 13   Yhteispaino: 669   (Suurin: 63 g)</t>
  </si>
  <si>
    <t xml:space="preserve">     Lahna   Lukum  r : 1   Yhteispaino: 569   (Suurin: 569 g)</t>
  </si>
  <si>
    <t xml:space="preserve">     Pasuri   Lukum  r : 13   Yhteispaino: 2542   (Suurin: 256 g)</t>
  </si>
  <si>
    <t xml:space="preserve">     Sorva   Lukum  r : 4   Yhteispaino: 1018   (Suurin: 286 g)</t>
  </si>
  <si>
    <t xml:space="preserve">     Ahven   Lukum  r : 18   Yhteispaino: 2064   (Suurin: 343 g)</t>
  </si>
  <si>
    <t xml:space="preserve">     S rki   Lukum  r : 1   Yhteispaino: 55   (Suurin: 55 g)</t>
  </si>
  <si>
    <t xml:space="preserve">     Pasuri   Lukum  r : 11   Yhteispaino: 2296   (Suurin: 249 g)</t>
  </si>
  <si>
    <t xml:space="preserve">     Sorva   Lukum  r : 4   Yhteispaino: 1020   (Suurin: 275 g)</t>
  </si>
  <si>
    <t xml:space="preserve">     Ahven   Lukum  r : 19   Yhteispaino: 3212   (Suurin: 434 g)</t>
  </si>
  <si>
    <t xml:space="preserve">     Kiiski   Lukum  r : 4   Yhteispaino: 95   (Suurin: 26 g)</t>
  </si>
  <si>
    <t xml:space="preserve">     S rki   Lukum  r : 12   Yhteispaino: 681   (Suurin: 71 g)</t>
  </si>
  <si>
    <t xml:space="preserve">     Lahna   Lukum  r : 1   Yhteispaino: 483   (Suurin: 483 g)</t>
  </si>
  <si>
    <t xml:space="preserve">     Pasuri   Lukum  r : 3   Yhteispaino: 550   (Suurin: 193 g)</t>
  </si>
  <si>
    <t xml:space="preserve">     Sorva   Lukum  r : 1   Yhteispaino: 221   (Suurin: 221 g)</t>
  </si>
  <si>
    <t xml:space="preserve">     Ahven   Lukum  r : 13   Yhteispaino: 2234   (Suurin: 330 g)</t>
  </si>
  <si>
    <t xml:space="preserve">     Kiiski   Lukum  r : 7   Yhteispaino: 152   (Suurin: 43 g)</t>
  </si>
  <si>
    <t xml:space="preserve">     S rki   Lukum  r : 1   Yhteispaino: 52   (Suurin: 52 g)</t>
  </si>
  <si>
    <t xml:space="preserve">     Lahna   Lukum  r : 1   Yhteispaino: 411   (Suurin: 411 g)</t>
  </si>
  <si>
    <t xml:space="preserve">     Pasuri   Lukum  r : 9   Yhteispaino: 1898   (Suurin: 258 g)</t>
  </si>
  <si>
    <t xml:space="preserve">     Ahven   Lukum  r : 18   Yhteispaino: 2561   (Suurin: 505 g)</t>
  </si>
  <si>
    <t xml:space="preserve">     Kiiski   Lukum  r : 6   Yhteispaino: 113   (Suurin: 22 g)</t>
  </si>
  <si>
    <t xml:space="preserve">     Kuha   Lukum  r : 1   Yhteispaino: 683   (Suurin: 683 g)</t>
  </si>
  <si>
    <t xml:space="preserve">     Kuore   Lukum  r : 3   Yhteispaino: 129   (Suurin: 46 g)</t>
  </si>
  <si>
    <t xml:space="preserve">     S rki   Lukum  r : 2   Yhteispaino: 90   (Suurin: 46 g)</t>
  </si>
  <si>
    <t xml:space="preserve">     Pasuri   Lukum  r : 4   Yhteispaino: 966   (Suurin: 273 g)</t>
  </si>
  <si>
    <t xml:space="preserve">     Ahven   Lukum  r : 33   Yhteispaino: 1821   (Suurin: 86 g)</t>
  </si>
  <si>
    <t xml:space="preserve">     S rki   Lukum  r : 7   Yhteispaino: 339   (Suurin: 55 g)</t>
  </si>
  <si>
    <t xml:space="preserve">     Lahna   Lukum  r : 1   Yhteispaino: 652   (Suurin: 652 g)</t>
  </si>
  <si>
    <t xml:space="preserve">     Sorva   Lukum  r : 5   Yhteispaino: 1413   (Suurin: 301 g)</t>
  </si>
  <si>
    <t xml:space="preserve">     Ahven   Lukum  r : 22   Yhteispaino: 1489   (Suurin: 120 g)</t>
  </si>
  <si>
    <t xml:space="preserve">     S rki   Lukum  r : 27   Yhteispaino: 1457   (Suurin: 77 g)</t>
  </si>
  <si>
    <t xml:space="preserve">     Pasuri   Lukum  r : 2   Yhteispaino: 518   (Suurin: 308 g)</t>
  </si>
  <si>
    <t xml:space="preserve">     Ahven   Lukum  r : 13   Yhteispaino: 1453   (Suurin: 304 g)</t>
  </si>
  <si>
    <t xml:space="preserve">     Kuha   Lukum  r : 1   Yhteispaino: 485   (Suurin: 485 g)</t>
  </si>
  <si>
    <t xml:space="preserve">     S rki   Lukum  r : 1   Yhteispaino: 64   (Suurin: 64 g)</t>
  </si>
  <si>
    <t xml:space="preserve">     Lahna   Lukum  r : 1   Yhteispaino: 560   (Suurin: 560 g)</t>
  </si>
  <si>
    <t xml:space="preserve">     Pasuri   Lukum  r : 3   Yhteispaino: 730   (Suurin: 253 g)</t>
  </si>
  <si>
    <t xml:space="preserve">     Ahven   Lukum  r : 6   Yhteispaino: 1097   (Suurin: 493 g)</t>
  </si>
  <si>
    <t xml:space="preserve">     Kiiski   Lukum  r : 6   Yhteispaino: 110   (Suurin: 23 g)</t>
  </si>
  <si>
    <t xml:space="preserve">     Kuha   Lukum  r : 3   Yhteispaino: 1750   (Suurin: 888 g)</t>
  </si>
  <si>
    <t xml:space="preserve">     Pasuri   Lukum  r : 1   Yhteispaino: 195   (Suurin: 195 g)</t>
  </si>
  <si>
    <t xml:space="preserve">     Ahven   Lukum  r : 12   Yhteispaino: 657   (Suurin: 112 g)</t>
  </si>
  <si>
    <t xml:space="preserve">     Kiiski   Lukum  r : 3   Yhteispaino: 68   (Suurin: 26 g)</t>
  </si>
  <si>
    <t xml:space="preserve">     Kuha   Lukum  r : 1   Yhteispaino: 444   (Suurin: 444 g)</t>
  </si>
  <si>
    <t xml:space="preserve">     S rki   Lukum  r : 2   Yhteispaino: 111   (Suurin: 56 g)</t>
  </si>
  <si>
    <t xml:space="preserve">     Sorva   Lukum  r : 3   Yhteispaino: 916   (Suurin: 353 g)</t>
  </si>
  <si>
    <t xml:space="preserve">     Ahven   Lukum  r : 15   Yhteispaino: 1355   (Suurin: 260 g)</t>
  </si>
  <si>
    <t xml:space="preserve">     Kiiski   Lukum  r : 2   Yhteispaino: 53   (Suurin: 32 g)</t>
  </si>
  <si>
    <t xml:space="preserve">     S rki   Lukum  r : 11   Yhteispaino: 643   (Suurin: 75 g)</t>
  </si>
  <si>
    <t xml:space="preserve">     3-piikki   Lukum  r : 1   Yhteispaino: 8   (Suurin: 8 g)</t>
  </si>
  <si>
    <t xml:space="preserve">     Ahven   Lukum  r : 14   Yhteispaino: 863   (Suurin: 162 g)</t>
  </si>
  <si>
    <t xml:space="preserve">     Kiiski   Lukum  r : 1   Yhteispaino: 39   (Suurin: 39 g)</t>
  </si>
  <si>
    <t xml:space="preserve">     Kuha   Lukum  r : 1   Yhteispaino: 466   (Suurin: 466 g)</t>
  </si>
  <si>
    <t xml:space="preserve">     S rki   Lukum  r : 2   Yhteispaino: 108   (Suurin: 60 g)</t>
  </si>
  <si>
    <t xml:space="preserve">     Sorva   Lukum  r : 1   Yhteispaino: 323   (Suurin: 323 g)</t>
  </si>
  <si>
    <t xml:space="preserve">     Ahven   Lukum  r : 22   Yhteispaino: 1122   (Suurin: 85 g)</t>
  </si>
  <si>
    <t xml:space="preserve">     Sorva   Lukum  r : 1   Yhteispaino: 188   (Suurin: 188 g)</t>
  </si>
  <si>
    <t xml:space="preserve">     S rki   Lukum  r : 17   Yhteispaino: 1026   (Suurin: 77 g)</t>
  </si>
  <si>
    <t>Rautupuro. (17.3. 9:20/ 30 min/ Medium / Normal / Normal ice) [03.02.2024 20:35]</t>
  </si>
  <si>
    <t xml:space="preserve"> Linlonlahti. (22.3. 9:20/ 30 min/ Medium / All species / Normal ice) [03.02.2024 21:11]</t>
  </si>
  <si>
    <t>AKB</t>
  </si>
  <si>
    <t>[AKB] Kendijs [SV]</t>
  </si>
  <si>
    <t>[AKB] Badapataga [SK]</t>
  </si>
  <si>
    <t>[AKB] Aigarito [SUG]</t>
  </si>
  <si>
    <t>[Baltie laci] janchuks_co [SK]</t>
  </si>
  <si>
    <t>[Krikumi]  RINA [SUG]</t>
  </si>
  <si>
    <t>[KARPS] sharps [SK]</t>
  </si>
  <si>
    <t>[Bermudu trijsturis] WerNeo [SV]</t>
  </si>
  <si>
    <t>[Bermudu trijsturis] ….. [SK]</t>
  </si>
  <si>
    <t>[Bermudu trijsturis] …. [SUG]</t>
  </si>
  <si>
    <t>[Baltie laci] …...  [SUG]</t>
  </si>
  <si>
    <r>
      <t xml:space="preserve">AKB </t>
    </r>
    <r>
      <rPr>
        <sz val="10"/>
        <rFont val="Arial"/>
        <family val="2"/>
      </rPr>
      <t>(Kendijs, Aigarito, Badapataga),</t>
    </r>
  </si>
  <si>
    <r>
      <t xml:space="preserve">AKB </t>
    </r>
    <r>
      <rPr>
        <sz val="10"/>
        <rFont val="Arial"/>
        <family val="2"/>
      </rPr>
      <t>(Kendijs, Aigarito, Badapataga),</t>
    </r>
  </si>
  <si>
    <t>"Trīs pret trīs" 6. kārta.</t>
  </si>
  <si>
    <t>Koivusaren matalikko (3-1, all, 30), spec. – Roach,</t>
  </si>
  <si>
    <t>Metsalampi (3-1, all, 30), spec. – Crucian Carp, ruffe,</t>
  </si>
  <si>
    <t>Lehmilampi (3-1, all, 30), spec. – Slv. bream, Bream.</t>
  </si>
  <si>
    <t>Chrucian carp</t>
  </si>
  <si>
    <t>Ruffe</t>
  </si>
  <si>
    <t>Kiiski</t>
  </si>
  <si>
    <t>Ruutana</t>
  </si>
  <si>
    <t>Koivusaaren matalikko. (12.3. 9:20/ 30 min/ Medium / All species / Normal ice) [10.02.2024 20:00]</t>
  </si>
  <si>
    <t xml:space="preserve">       1. [Baltie Laci] Pedro Lat [SV]  8104 g </t>
  </si>
  <si>
    <t xml:space="preserve">       2. [Baltie Laci] osis55 [SK]  7408 g </t>
  </si>
  <si>
    <t xml:space="preserve">       3. [AKB] Kendijs [SK]  7199 g </t>
  </si>
  <si>
    <t xml:space="preserve">       4. [TRIO] Vidas [SV]  5552 g </t>
  </si>
  <si>
    <t xml:space="preserve">       5. [SOYUZ] SERg [SK]  5516 g </t>
  </si>
  <si>
    <t xml:space="preserve">      *6. [Bermudu trijsturis] Guntars(Sigulda) [SV]  4968 g </t>
  </si>
  <si>
    <t xml:space="preserve">       7. [AKB] Badapataga [SV]  4604 g </t>
  </si>
  <si>
    <t xml:space="preserve">       8. [Trio] Lydeka [SK]  4525 g </t>
  </si>
  <si>
    <t xml:space="preserve">       9. [Krikumi] Raitis LV [SK]  4185 g </t>
  </si>
  <si>
    <t xml:space="preserve">       10. [Baltie Laci] janchuks_co [SUG]  3556 g </t>
  </si>
  <si>
    <t xml:space="preserve">       11. [Krikumi] ANDO [SV]  3516 g </t>
  </si>
  <si>
    <t xml:space="preserve">       12. [Bermudu trijsturis] WerNeo [SUG]  3466 g </t>
  </si>
  <si>
    <t xml:space="preserve">       13. [Buras] Gatis333 [SK]  3378 g </t>
  </si>
  <si>
    <t xml:space="preserve">       14. [Trio] Terminator [SUG]  2804 g </t>
  </si>
  <si>
    <t xml:space="preserve">       15. [Krikumi] papa lv [SUG]  2463 g </t>
  </si>
  <si>
    <t xml:space="preserve">       16. [Buras] gudritis [SUG]  2433 g </t>
  </si>
  <si>
    <t xml:space="preserve">       17. [SOYUZ] vv-35 [SV]  2017 g </t>
  </si>
  <si>
    <t xml:space="preserve">       18. [Karps] sharps [SK]  881 g </t>
  </si>
  <si>
    <t xml:space="preserve">       19. [KARPS] kamis [SUG]  779 g </t>
  </si>
  <si>
    <t xml:space="preserve">       20. [SOYUZ] Ded [SUG]  666 g </t>
  </si>
  <si>
    <t xml:space="preserve">       21. [LATVIJA] &lt;- SALVIS VALKA [LV]  0 g (disq)</t>
  </si>
  <si>
    <t xml:space="preserve">       22. [Buras] merlins [SV]  0 g (disq)</t>
  </si>
  <si>
    <t xml:space="preserve">     Ahven   Lukumäärä: 23   Yhteispaino: 3150   (Suurin: 438 g)</t>
  </si>
  <si>
    <t xml:space="preserve">     Siika   Lukumäärä: 2   Yhteispaino: 1223   (Suurin: 636 g)</t>
  </si>
  <si>
    <t xml:space="preserve">     Pasuri   Lukumäärä: 8   Yhteispaino: 497   (Suurin: 73 g)</t>
  </si>
  <si>
    <t xml:space="preserve">     Ahven   Lukumäärä: 12   Yhteispaino: 2736   (Suurin: 486 g)</t>
  </si>
  <si>
    <t xml:space="preserve">     Kiiski   Lukumäärä: 10   Yhteispaino: 293   (Suurin: 38 g)</t>
  </si>
  <si>
    <t xml:space="preserve">     Kuha   Lukumäärä: 2   Yhteispaino: 1313   (Suurin: 851 g)</t>
  </si>
  <si>
    <t xml:space="preserve">     Siika   Lukumäärä: 7   Yhteispaino: 2853   (Suurin: 485 g)</t>
  </si>
  <si>
    <t xml:space="preserve">     Särki   Lukumäärä: 16   Yhteispaino: 527   (Suurin: 40 g)</t>
  </si>
  <si>
    <t xml:space="preserve">     Pasuri   Lukumäärä: 4   Yhteispaino: 382   (Suurin: 117 g)</t>
  </si>
  <si>
    <t xml:space="preserve">     Ahven   Lukumäärä: 60   Yhteispaino: 5309   (Suurin: 242 g)</t>
  </si>
  <si>
    <t xml:space="preserve">     Kiiski   Lukumäärä: 2   Yhteispaino: 50   (Suurin: 26 g)</t>
  </si>
  <si>
    <t xml:space="preserve">     Siika   Lukumäärä: 1   Yhteispaino: 377   (Suurin: 377 g)</t>
  </si>
  <si>
    <t xml:space="preserve">     Särki   Lukumäärä: 5   Yhteispaino: 317   (Suurin: 76 g)</t>
  </si>
  <si>
    <t xml:space="preserve">     Pasuri   Lukumäärä: 13   Yhteispaino: 1355   (Suurin: 121 g)</t>
  </si>
  <si>
    <t xml:space="preserve">     Ahven   Lukumäärä: 40   Yhteispaino: 7184   (Suurin: 286 g)</t>
  </si>
  <si>
    <t xml:space="preserve">     Ahven   Lukumäärä: 23   Yhteispaino: 3859   (Suurin: 425 g)</t>
  </si>
  <si>
    <t xml:space="preserve">     Kiiski   Lukumäärä: 1   Yhteispaino: 34   (Suurin: 34 g)</t>
  </si>
  <si>
    <t xml:space="preserve">     Kuha   Lukumäärä: 2   Yhteispaino: 1370   (Suurin: 821 g)</t>
  </si>
  <si>
    <t xml:space="preserve">     Särki   Lukumäärä: 3   Yhteispaino: 86   (Suurin: 31 g)</t>
  </si>
  <si>
    <t xml:space="preserve">     Säyne   Lukumäärä: 1   Yhteispaino: 203   (Suurin: 203 g)</t>
  </si>
  <si>
    <t xml:space="preserve">     Ahven   Lukumäärä: 27   Yhteispaino: 3563   (Suurin: 279 g)</t>
  </si>
  <si>
    <t xml:space="preserve">     Kiiski   Lukumäärä: 5   Yhteispaino: 137   (Suurin: 44 g)</t>
  </si>
  <si>
    <t xml:space="preserve">     Särki   Lukumäärä: 4   Yhteispaino: 131   (Suurin: 36 g)</t>
  </si>
  <si>
    <t xml:space="preserve">     Pasuri   Lukumäärä: 3   Yhteispaino: 319   (Suurin: 117 g)</t>
  </si>
  <si>
    <t xml:space="preserve">     Sorva   Lukumäärä: 6   Yhteispaino: 1068   (Suurin: 268 g)</t>
  </si>
  <si>
    <t xml:space="preserve">     Salakka   Lukumäärä: 1   Yhteispaino: 40   (Suurin: 40 g)</t>
  </si>
  <si>
    <t xml:space="preserve">     Turpa   Lukumäärä: 1   Yhteispaino: 258   (Suurin: 258 g)</t>
  </si>
  <si>
    <t xml:space="preserve">     Ahven   Lukumäärä: 16   Yhteispaino: 3697   (Suurin: 343 g)</t>
  </si>
  <si>
    <t xml:space="preserve">     Kuha   Lukumäärä: 1   Yhteispaino: 586   (Suurin: 586 g)</t>
  </si>
  <si>
    <t xml:space="preserve">     Isosimppu   Lukumäärä: 1   Yhteispaino: 169   (Suurin: 169 g)</t>
  </si>
  <si>
    <t xml:space="preserve">     Ahven   Lukumäärä: 18   Yhteispaino: 1646   (Suurin: 529 g)</t>
  </si>
  <si>
    <t xml:space="preserve">     Särki   Lukumäärä: 11   Yhteispaino: 392   (Suurin: 42 g)</t>
  </si>
  <si>
    <t xml:space="preserve">     Pasuri   Lukumäärä: 20   Yhteispaino: 2374   (Suurin: 165 g)</t>
  </si>
  <si>
    <t xml:space="preserve">     Isosimppu   Lukumäärä: 1   Yhteispaino: 105   (Suurin: 105 g)</t>
  </si>
  <si>
    <t xml:space="preserve">     3-piikki   Lukumäärä: 1   Yhteispaino: 8   (Suurin: 8 g)</t>
  </si>
  <si>
    <t xml:space="preserve">     Ahven   Lukumäärä: 14   Yhteispaino: 3108   (Suurin: 406 g)</t>
  </si>
  <si>
    <t xml:space="preserve">     Kiiski   Lukumäärä: 5   Yhteispaino: 139   (Suurin: 54 g)</t>
  </si>
  <si>
    <t xml:space="preserve">     Pasuri   Lukumäärä: 9   Yhteispaino: 607   (Suurin: 84 g)</t>
  </si>
  <si>
    <t xml:space="preserve">     Säyne   Lukumäärä: 1   Yhteispaino: 289   (Suurin: 289 g)</t>
  </si>
  <si>
    <t xml:space="preserve">     Ahven   Lukumäärä: 16   Yhteispaino: 1707   (Suurin: 360 g)</t>
  </si>
  <si>
    <t xml:space="preserve">     Kuha   Lukumäärä: 1   Yhteispaino: 838   (Suurin: 838 g)</t>
  </si>
  <si>
    <t xml:space="preserve">     Siika   Lukumäärä: 1   Yhteispaino: 397   (Suurin: 397 g)</t>
  </si>
  <si>
    <t xml:space="preserve">     Särki   Lukumäärä: 6   Yhteispaino: 250   (Suurin: 74 g)</t>
  </si>
  <si>
    <t xml:space="preserve">     Pasuri   Lukumäärä: 5   Yhteispaino: 308   (Suurin: 80 g)</t>
  </si>
  <si>
    <t xml:space="preserve">     Salakka   Lukumäärä: 1   Yhteispaino: 34   (Suurin: 34 g)</t>
  </si>
  <si>
    <t xml:space="preserve">     Ahven   Lukumäärä: 14   Yhteispaino: 1866   (Suurin: 331 g)</t>
  </si>
  <si>
    <t xml:space="preserve">     Kiiski   Lukumäärä: 1   Yhteispaino: 50   (Suurin: 50 g)</t>
  </si>
  <si>
    <t xml:space="preserve">     Kuha   Lukumäärä: 1   Yhteispaino: 1079   (Suurin: 1079 g)</t>
  </si>
  <si>
    <t xml:space="preserve">     Särki   Lukumäärä: 3   Yhteispaino: 200   (Suurin: 82 g)</t>
  </si>
  <si>
    <t xml:space="preserve">     Pasuri   Lukumäärä: 5   Yhteispaino: 321   (Suurin: 81 g)</t>
  </si>
  <si>
    <t xml:space="preserve">     Ahven   Lukumäärä: 13   Yhteispaino: 2123   (Suurin: 460 g)</t>
  </si>
  <si>
    <t xml:space="preserve">     Kiiski   Lukumäärä: 3   Yhteispaino: 102   (Suurin: 42 g)</t>
  </si>
  <si>
    <t xml:space="preserve">     Särki   Lukumäärä: 3   Yhteispaino: 159   (Suurin: 57 g)</t>
  </si>
  <si>
    <t xml:space="preserve">     Sorva   Lukumäärä: 7   Yhteispaino: 1082   (Suurin: 305 g)</t>
  </si>
  <si>
    <t xml:space="preserve">     Ahven   Lukumäärä: 10   Yhteispaino: 1442   (Suurin: 436 g)</t>
  </si>
  <si>
    <t xml:space="preserve">     Kiiski   Lukumäärä: 14   Yhteispaino: 467   (Suurin: 47 g)</t>
  </si>
  <si>
    <t xml:space="preserve">     Kuha   Lukumäärä: 1   Yhteispaino: 541   (Suurin: 541 g)</t>
  </si>
  <si>
    <t xml:space="preserve">     Särki   Lukumäärä: 2   Yhteispaino: 187   (Suurin: 101 g)</t>
  </si>
  <si>
    <t xml:space="preserve">     Pasuri   Lukumäärä: 9   Yhteispaino: 571   (Suurin: 71 g)</t>
  </si>
  <si>
    <t xml:space="preserve">     Isosimppu   Lukumäärä: 1   Yhteispaino: 162   (Suurin: 162 g)</t>
  </si>
  <si>
    <t xml:space="preserve">     Ahven   Lukumäärä: 19   Yhteispaino: 1834   (Suurin: 336 g)</t>
  </si>
  <si>
    <t xml:space="preserve">     Kiiski   Lukumäärä: 7   Yhteispaino: 230   (Suurin: 38 g)</t>
  </si>
  <si>
    <t xml:space="preserve">     Särki   Lukumäärä: 13   Yhteispaino: 420   (Suurin: 39 g)</t>
  </si>
  <si>
    <t xml:space="preserve">     Pasuri   Lukumäärä: 3   Yhteispaino: 320   (Suurin: 115 g)</t>
  </si>
  <si>
    <t xml:space="preserve">     Ahven   Lukumäärä: 12   Yhteispaino: 2022   (Suurin: 462 g)</t>
  </si>
  <si>
    <t xml:space="preserve">     Kiiski   Lukumäärä: 1   Yhteispaino: 46   (Suurin: 46 g)</t>
  </si>
  <si>
    <t xml:space="preserve">     Särki   Lukumäärä: 3   Yhteispaino: 217   (Suurin: 95 g)</t>
  </si>
  <si>
    <t xml:space="preserve">     Pasuri   Lukumäärä: 1   Yhteispaino: 82   (Suurin: 82 g)</t>
  </si>
  <si>
    <t xml:space="preserve">     Salakka   Lukumäärä: 3   Yhteispaino: 96   (Suurin: 35 g)</t>
  </si>
  <si>
    <t xml:space="preserve">     Ahven   Lukumäärä: 17   Yhteispaino: 2014   (Suurin: 422 g)</t>
  </si>
  <si>
    <t xml:space="preserve">     Kiiski   Lukumäärä: 5   Yhteispaino: 181   (Suurin: 43 g)</t>
  </si>
  <si>
    <t xml:space="preserve">     Särki   Lukumäärä: 3   Yhteispaino: 142   (Suurin: 72 g)</t>
  </si>
  <si>
    <t xml:space="preserve">     Salakka   Lukumäärä: 3   Yhteispaino: 96   (Suurin: 36 g)</t>
  </si>
  <si>
    <t xml:space="preserve">     Ahven   Lukumäärä: 11   Yhteispaino: 1593   (Suurin: 405 g)</t>
  </si>
  <si>
    <t xml:space="preserve">     Kiiski   Lukumäärä: 6   Yhteispaino: 191   (Suurin: 42 g)</t>
  </si>
  <si>
    <t xml:space="preserve">     Pasuri   Lukumäärä: 4   Yhteispaino: 233   (Suurin: 67 g)</t>
  </si>
  <si>
    <t xml:space="preserve">     Ahven   Lukumäärä: 4   Yhteispaino: 769   (Suurin: 217 g)</t>
  </si>
  <si>
    <t xml:space="preserve">     Kiiski   Lukumäärä: 1   Yhteispaino: 21   (Suurin: 21 g)</t>
  </si>
  <si>
    <t xml:space="preserve">     Särki   Lukumäärä: 3   Yhteispaino: 91   (Suurin: 32 g)</t>
  </si>
  <si>
    <t xml:space="preserve">     Ahven   Lukumäärä: 2   Yhteispaino: 118   (Suurin: 62 g)</t>
  </si>
  <si>
    <t xml:space="preserve">     Kiiski   Lukumäärä: 2   Yhteispaino: 50   (Suurin: 39 g)</t>
  </si>
  <si>
    <t xml:space="preserve">     Särki   Lukumäärä: 7   Yhteispaino: 236   (Suurin: 38 g)</t>
  </si>
  <si>
    <t xml:space="preserve">     Lahna   Lukumäärä: 1   Yhteispaino: 303   (Suurin: 303 g)</t>
  </si>
  <si>
    <t xml:space="preserve">     Pasuri   Lukumäärä: 1   Yhteispaino: 72   (Suurin: 72 g)</t>
  </si>
  <si>
    <t xml:space="preserve">     Ahven   Lukumäärä: 6   Yhteispaino: 288   (Suurin: 61 g)</t>
  </si>
  <si>
    <t xml:space="preserve">     Kiiski   Lukumäärä: 10   Yhteispaino: 273   (Suurin: 44 g)</t>
  </si>
  <si>
    <t xml:space="preserve">     Särki   Lukumäärä: 3   Yhteispaino: 105   (Suurin: 37 g)</t>
  </si>
  <si>
    <t xml:space="preserve">     ANDO  Kuha  1079 g</t>
  </si>
  <si>
    <t>Metsälampi. (12.3. 9:20/ 30 min/ Medium / All species / Normal ice) [10.02.2024 20:44]</t>
  </si>
  <si>
    <t xml:space="preserve">       1. [SOYUZ] Ded [SUG]  5015 g </t>
  </si>
  <si>
    <t xml:space="preserve">       2. [Trio] Terminator [SUG]  3909 g </t>
  </si>
  <si>
    <t xml:space="preserve">       3. [Buras] gudritis [SUG]  3898 g </t>
  </si>
  <si>
    <t xml:space="preserve">       4. [Baltie Laci] Pedro Lat [SV]  3707 g </t>
  </si>
  <si>
    <t xml:space="preserve">       5. [Baltie Laci] osis55 [SK]  3240 g </t>
  </si>
  <si>
    <t xml:space="preserve">       6. [SOYUZ] vv-35 [SV]  3058 g </t>
  </si>
  <si>
    <t xml:space="preserve">       7. [Trio] Lydeka [SK]  2976 g </t>
  </si>
  <si>
    <t xml:space="preserve">       8. [AKB] Badapataga [SV]  2867 g </t>
  </si>
  <si>
    <t xml:space="preserve">       9. [Krikumi] papa lv [SUG]  2689 g </t>
  </si>
  <si>
    <t xml:space="preserve">       10. [Baltie Laci] janchuks_co [SUG]  2276 g </t>
  </si>
  <si>
    <t xml:space="preserve">       11. [Buras] Gatis333 [SK]  2197 g </t>
  </si>
  <si>
    <t xml:space="preserve">       12. [KARPS] kamis [SUG]  2196 g </t>
  </si>
  <si>
    <t xml:space="preserve">       13. [Buras] merlins [SV]  2159 g </t>
  </si>
  <si>
    <t xml:space="preserve">       14. [Krikumi] ANDO [SV]  2001 g </t>
  </si>
  <si>
    <t xml:space="preserve">       15. [TRIO] Vidas [SV]  1847 g </t>
  </si>
  <si>
    <t xml:space="preserve">      *16. [Bermudu trijsturis] Guntars(Sigulda) [SV]  1718 g </t>
  </si>
  <si>
    <t xml:space="preserve">       17. [Krikumi] Raitis LV [SK]  1606 g </t>
  </si>
  <si>
    <t xml:space="preserve">       18. [SOYUZ] SERg [SK]  1579 g </t>
  </si>
  <si>
    <t xml:space="preserve">       19. [AKB] Kendijs [SK]  1438 g </t>
  </si>
  <si>
    <t xml:space="preserve">       20. [Karps] sharps [SK]  1184 g </t>
  </si>
  <si>
    <t xml:space="preserve">       21. [Bermudu trijsturis] WerNeo [SUG]  935 g </t>
  </si>
  <si>
    <t xml:space="preserve">       22. Purvs  0 g </t>
  </si>
  <si>
    <t xml:space="preserve">     Ahven   Lukumäärä: 8   Yhteispaino: 310   (Suurin: 73 g)</t>
  </si>
  <si>
    <t xml:space="preserve">     Kiiski   Lukumäärä: 7   Yhteispaino: 153   (Suurin: 35 g)</t>
  </si>
  <si>
    <t xml:space="preserve">     Särki   Lukumäärä: 2   Yhteispaino: 207   (Suurin: 115 g)</t>
  </si>
  <si>
    <t xml:space="preserve">     Ruutana   Lukumäärä: 6   Yhteispaino: 929   (Suurin: 225 g)</t>
  </si>
  <si>
    <t xml:space="preserve">     Suutari   Lukumäärä: 1   Yhteispaino: 119   (Suurin: 119 g)</t>
  </si>
  <si>
    <t xml:space="preserve">     Ahven   Lukumäärä: 21   Yhteispaino: 1184   (Suurin: 447 g)</t>
  </si>
  <si>
    <t xml:space="preserve">     Kiiski   Lukumäärä: 10   Yhteispaino: 202   (Suurin: 29 g)</t>
  </si>
  <si>
    <t xml:space="preserve">     Ruutana   Lukumäärä: 32   Yhteispaino: 3629   (Suurin: 649 g)</t>
  </si>
  <si>
    <t xml:space="preserve">     Ahven   Lukumäärä: 9   Yhteispaino: 530   (Suurin: 150 g)</t>
  </si>
  <si>
    <t xml:space="preserve">     Kiiski   Lukumäärä: 3   Yhteispaino: 60   (Suurin: 24 g)</t>
  </si>
  <si>
    <t xml:space="preserve">     Särki   Lukumäärä: 13   Yhteispaino: 1502   (Suurin: 165 g)</t>
  </si>
  <si>
    <t xml:space="preserve">     Ruutana   Lukumäärä: 18   Yhteispaino: 1817   (Suurin: 156 g)</t>
  </si>
  <si>
    <t xml:space="preserve">     Ahven   Lukumäärä: 9   Yhteispaino: 1145   (Suurin: 257 g)</t>
  </si>
  <si>
    <t xml:space="preserve">     Kiiski   Lukumäärä: 9   Yhteispaino: 196   (Suurin: 35 g)</t>
  </si>
  <si>
    <t xml:space="preserve">     Särki   Lukumäärä: 1   Yhteispaino: 89   (Suurin: 89 g)</t>
  </si>
  <si>
    <t xml:space="preserve">     Ruutana   Lukumäärä: 23   Yhteispaino: 2468   (Suurin: 211 g)</t>
  </si>
  <si>
    <t xml:space="preserve">     Ahven   Lukumäärä: 12   Yhteispaino: 565   (Suurin: 178 g)</t>
  </si>
  <si>
    <t xml:space="preserve">     Kiiski   Lukumäärä: 6   Yhteispaino: 132   (Suurin: 37 g)</t>
  </si>
  <si>
    <t xml:space="preserve">     Särki   Lukumäärä: 8   Yhteispaino: 964   (Suurin: 171 g)</t>
  </si>
  <si>
    <t xml:space="preserve">     Ruutana   Lukumäärä: 9   Yhteispaino: 1073   (Suurin: 220 g)</t>
  </si>
  <si>
    <t xml:space="preserve">     Suutari   Lukumäärä: 4   Yhteispaino: 965   (Suurin: 270 g)</t>
  </si>
  <si>
    <t xml:space="preserve">     Ahven   Lukumäärä: 19   Yhteispaino: 770   (Suurin: 151 g)</t>
  </si>
  <si>
    <t xml:space="preserve">     Kiiski   Lukumäärä: 3   Yhteispaino: 64   (Suurin: 27 g)</t>
  </si>
  <si>
    <t xml:space="preserve">     Särki   Lukumäärä: 2   Yhteispaino: 287   (Suurin: 179 g)</t>
  </si>
  <si>
    <t xml:space="preserve">     Sorva   Lukumäärä: 2   Yhteispaino: 85   (Suurin: 52 g)</t>
  </si>
  <si>
    <t xml:space="preserve">     Ruutana   Lukumäärä: 19   Yhteispaino: 1823   (Suurin: 157 g)</t>
  </si>
  <si>
    <t xml:space="preserve">     Suutari   Lukumäärä: 1   Yhteispaino: 211   (Suurin: 211 g)</t>
  </si>
  <si>
    <t xml:space="preserve">     Ahven   Lukumäärä: 26   Yhteispaino: 1129   (Suurin: 421 g)</t>
  </si>
  <si>
    <t xml:space="preserve">     Kiiski   Lukumäärä: 2   Yhteispaino: 50   (Suurin: 29 g)</t>
  </si>
  <si>
    <t xml:space="preserve">     Sorva   Lukumäärä: 4   Yhteispaino: 236   (Suurin: 70 g)</t>
  </si>
  <si>
    <t xml:space="preserve">     Ruutana   Lukumäärä: 5   Yhteispaino: 1643   (Suurin: 848 g)</t>
  </si>
  <si>
    <t xml:space="preserve">     Ahven   Lukumäärä: 40   Yhteispaino: 1735   (Suurin: 151 g)</t>
  </si>
  <si>
    <t xml:space="preserve">     Sorva   Lukumäärä: 16   Yhteispaino: 717   (Suurin: 72 g)</t>
  </si>
  <si>
    <t xml:space="preserve">     Ruutana   Lukumäärä: 1   Yhteispaino: 87   (Suurin: 87 g)</t>
  </si>
  <si>
    <t xml:space="preserve">     Suutari   Lukumäärä: 3   Yhteispaino: 437   (Suurin: 173 g)</t>
  </si>
  <si>
    <t xml:space="preserve">     Ahven   Lukumäärä: 21   Yhteispaino: 1214   (Suurin: 180 g)</t>
  </si>
  <si>
    <t xml:space="preserve">     Kiiski   Lukumäärä: 3   Yhteispaino: 80   (Suurin: 29 g)</t>
  </si>
  <si>
    <t xml:space="preserve">     Särki   Lukumäärä: 9   Yhteispaino: 912   (Suurin: 149 g)</t>
  </si>
  <si>
    <t xml:space="preserve">     Ruutana   Lukumäärä: 7   Yhteispaino: 661   (Suurin: 133 g)</t>
  </si>
  <si>
    <t xml:space="preserve">     Ahven   Lukumäärä: 5   Yhteispaino: 330   (Suurin: 113 g)</t>
  </si>
  <si>
    <t xml:space="preserve">     Kiiski   Lukumäärä: 12   Yhteispaino: 242   (Suurin: 28 g)</t>
  </si>
  <si>
    <t xml:space="preserve">     Särki   Lukumäärä: 2   Yhteispaino: 309   (Suurin: 157 g)</t>
  </si>
  <si>
    <t xml:space="preserve">     Ruutana   Lukumäärä: 17   Yhteispaino: 1808   (Suurin: 207 g)</t>
  </si>
  <si>
    <t xml:space="preserve">     Ahven   Lukumäärä: 27   Yhteispaino: 1558   (Suurin: 518 g)</t>
  </si>
  <si>
    <t xml:space="preserve">     Kiiski   Lukumäärä: 6   Yhteispaino: 113   (Suurin: 28 g)</t>
  </si>
  <si>
    <t xml:space="preserve">     Särki   Lukumäärä: 1   Yhteispaino: 63   (Suurin: 63 g)</t>
  </si>
  <si>
    <t xml:space="preserve">     Sorva   Lukumäärä: 1   Yhteispaino: 43   (Suurin: 43 g)</t>
  </si>
  <si>
    <t xml:space="preserve">     Ruutana   Lukumäärä: 4   Yhteispaino: 333   (Suurin: 127 g)</t>
  </si>
  <si>
    <t xml:space="preserve">     Suutari   Lukumäärä: 1   Yhteispaino: 166   (Suurin: 166 g)</t>
  </si>
  <si>
    <t xml:space="preserve">     Ahven   Lukumäärä: 48   Yhteispaino: 1469   (Suurin: 90 g)</t>
  </si>
  <si>
    <t xml:space="preserve">     Kiiski   Lukumäärä: 16   Yhteispaino: 285   (Suurin: 31 g)</t>
  </si>
  <si>
    <t xml:space="preserve">     Ruutana   Lukumäärä: 4   Yhteispaino: 443   (Suurin: 137 g)</t>
  </si>
  <si>
    <t xml:space="preserve">     Ahven   Lukumäärä: 14   Yhteispaino: 971   (Suurin: 229 g)</t>
  </si>
  <si>
    <t xml:space="preserve">     Kiiski   Lukumäärä: 4   Yhteispaino: 76   (Suurin: 27 g)</t>
  </si>
  <si>
    <t xml:space="preserve">     Sorva   Lukumäärä: 4   Yhteispaino: 207   (Suurin: 59 g)</t>
  </si>
  <si>
    <t xml:space="preserve">     Ruutana   Lukumäärä: 10   Yhteispaino: 942   (Suurin: 154 g)</t>
  </si>
  <si>
    <t xml:space="preserve">     Ahven   Lukumäärä: 15   Yhteispaino: 731   (Suurin: 167 g)</t>
  </si>
  <si>
    <t xml:space="preserve">     Kiiski   Lukumäärä: 7   Yhteispaino: 170   (Suurin: 33 g)</t>
  </si>
  <si>
    <t xml:space="preserve">     Ruutana   Lukumäärä: 12   Yhteispaino: 1258   (Suurin: 139 g)</t>
  </si>
  <si>
    <t xml:space="preserve">     Ahven   Lukumäärä: 5   Yhteispaino: 536   (Suurin: 207 g)</t>
  </si>
  <si>
    <t xml:space="preserve">     Kiiski   Lukumäärä: 1   Yhteispaino: 30   (Suurin: 30 g)</t>
  </si>
  <si>
    <t xml:space="preserve">     Särki   Lukumäärä: 1   Yhteispaino: 105   (Suurin: 105 g)</t>
  </si>
  <si>
    <t xml:space="preserve">     Ruutana   Lukumäärä: 14   Yhteispaino: 1330   (Suurin: 126 g)</t>
  </si>
  <si>
    <t xml:space="preserve">     Ahven   Lukumäärä: 6   Yhteispaino: 432   (Suurin: 137 g)</t>
  </si>
  <si>
    <t xml:space="preserve">     Kiiski   Lukumäärä: 7   Yhteispaino: 191   (Suurin: 34 g)</t>
  </si>
  <si>
    <t xml:space="preserve">     Särki   Lukumäärä: 3   Yhteispaino: 287   (Suurin: 118 g)</t>
  </si>
  <si>
    <t xml:space="preserve">     Ruutana   Lukumäärä: 10   Yhteispaino: 937   (Suurin: 139 g)</t>
  </si>
  <si>
    <t xml:space="preserve">     Ahven   Lukumäärä: 30   Yhteispaino: 1164   (Suurin: 186 g)</t>
  </si>
  <si>
    <t xml:space="preserve">     Kiiski   Lukumäärä: 3   Yhteispaino: 56   (Suurin: 29 g)</t>
  </si>
  <si>
    <t xml:space="preserve">     Ruutana   Lukumäärä: 4   Yhteispaino: 386   (Suurin: 131 g)</t>
  </si>
  <si>
    <t xml:space="preserve">     Ahven   Lukumäärä: 19   Yhteispaino: 488   (Suurin: 60 g)</t>
  </si>
  <si>
    <t xml:space="preserve">     Ruutana   Lukumäärä: 11   Yhteispaino: 1091   (Suurin: 143 g)</t>
  </si>
  <si>
    <t xml:space="preserve">     Ahven   Lukumäärä: 23   Yhteispaino: 595   (Suurin: 80 g)</t>
  </si>
  <si>
    <t xml:space="preserve">     Kiiski   Lukumäärä: 6   Yhteispaino: 153   (Suurin: 36 g)</t>
  </si>
  <si>
    <t xml:space="preserve">     Sorva   Lukumäärä: 1   Yhteispaino: 84   (Suurin: 84 g)</t>
  </si>
  <si>
    <t xml:space="preserve">     Ruutana   Lukumäärä: 7   Yhteispaino: 606   (Suurin: 169 g)</t>
  </si>
  <si>
    <t xml:space="preserve">     Ahven   Lukumäärä: 11   Yhteispaino: 175   (Suurin: 34 g)</t>
  </si>
  <si>
    <t xml:space="preserve">     Ruutana   Lukumäärä: 8   Yhteispaino: 855   (Suurin: 149 g)</t>
  </si>
  <si>
    <t xml:space="preserve">     Suutari   Lukumäärä: 1   Yhteispaino: 154   (Suurin: 154 g)</t>
  </si>
  <si>
    <t xml:space="preserve">     Ahven   Lukumäärä: 12   Yhteispaino: 287   (Suurin: 79 g)</t>
  </si>
  <si>
    <t xml:space="preserve">     Sorva   Lukumäärä: 3   Yhteispaino: 207   (Suurin: 88 g)</t>
  </si>
  <si>
    <t xml:space="preserve">     Ruutana   Lukumäärä: 2   Yhteispaino: 441   (Suurin: 305 g)</t>
  </si>
  <si>
    <t xml:space="preserve">     vv-35  Ruutana  848 g</t>
  </si>
  <si>
    <t>Lehmilampi. (12.3. 9:20/ 30 min/ Medium / All species / Normal ice) [10.02.2024 21:20]</t>
  </si>
  <si>
    <t xml:space="preserve">       1. [Buras] merlins [SV]  5652 g </t>
  </si>
  <si>
    <t xml:space="preserve">       2. [KARPS] kamis [SUG]  4809 g </t>
  </si>
  <si>
    <t xml:space="preserve">       3. [Trio] Terminator [SUG]  3933 g </t>
  </si>
  <si>
    <t xml:space="preserve">       4. [SOYUZ] vv-35 [SV]  3847 g </t>
  </si>
  <si>
    <t xml:space="preserve">       5. [TRIO] Vidas [SV]  3430 g </t>
  </si>
  <si>
    <t xml:space="preserve">       6. [AKB] Badapataga [SV]  3041 g </t>
  </si>
  <si>
    <t xml:space="preserve">       7. [Baltie Laci] osis55 [SK]  2670 g </t>
  </si>
  <si>
    <t xml:space="preserve">       8. [Krikumi] ANDO [SV]  2578 g </t>
  </si>
  <si>
    <t xml:space="preserve">       9. [Bermudu trijsturis] WerNeo [SUG]  2502 g </t>
  </si>
  <si>
    <t xml:space="preserve">       10. [Krikumi] papa lv [SUG]  2304 g </t>
  </si>
  <si>
    <t xml:space="preserve">      *11. [Bermudu trijsturis] Guntars(Sigulda) [SV]  2051 g </t>
  </si>
  <si>
    <t xml:space="preserve">       12. [Baltie Laci] janchuks_co [SUG]  2037 g </t>
  </si>
  <si>
    <t xml:space="preserve">       13. [Baltie Laci] Pedro Lat [SV]  1559 g </t>
  </si>
  <si>
    <t xml:space="preserve">       14. [Karps] sharps [SK]  1352 g </t>
  </si>
  <si>
    <t xml:space="preserve">       15. [Krikumi] Raitis LV [SK]  1294 g </t>
  </si>
  <si>
    <t xml:space="preserve">       16. [Trio] Lydeka [SK]  1201 g </t>
  </si>
  <si>
    <t xml:space="preserve">       17. [SOYUZ] Ded [SUG]  1061 g </t>
  </si>
  <si>
    <t xml:space="preserve">       18. [SOYUZ] SERg [SK]  978 g </t>
  </si>
  <si>
    <t xml:space="preserve">       19. [Buras] gudritis [SUG]  724 g </t>
  </si>
  <si>
    <t xml:space="preserve">       20. [AKB] Kendijs [SK]  602 g </t>
  </si>
  <si>
    <t xml:space="preserve">       21. [Buras] Gatis333 [SK]  479 g </t>
  </si>
  <si>
    <t xml:space="preserve">     Ahven   Lukumäärä: 3   Yhteispaino: 53   (Suurin: 22 g)</t>
  </si>
  <si>
    <t xml:space="preserve">     Kiiski   Lukumäärä: 4   Yhteispaino: 71   (Suurin: 25 g)</t>
  </si>
  <si>
    <t xml:space="preserve">     Lahna   Lukumäärä: 4   Yhteispaino: 1095   (Suurin: 320 g)</t>
  </si>
  <si>
    <t xml:space="preserve">     Pasuri   Lukumäärä: 14   Yhteispaino: 832   (Suurin: 151 g)</t>
  </si>
  <si>
    <t xml:space="preserve">     Ahven   Lukumäärä: 8   Yhteispaino: 238   (Suurin: 39 g)</t>
  </si>
  <si>
    <t xml:space="preserve">     Särki   Lukumäärä: 8   Yhteispaino: 104   (Suurin: 19 g)</t>
  </si>
  <si>
    <t xml:space="preserve">     Lahna   Lukumäärä: 17   Yhteispaino: 4403   (Suurin: 311 g)</t>
  </si>
  <si>
    <t xml:space="preserve">     Pasuri   Lukumäärä: 9   Yhteispaino: 907   (Suurin: 436 g)</t>
  </si>
  <si>
    <t xml:space="preserve">     Ahven   Lukumäärä: 6   Yhteispaino: 120   (Suurin: 25 g)</t>
  </si>
  <si>
    <t xml:space="preserve">     Kiiski   Lukumäärä: 8   Yhteispaino: 242   (Suurin: 37 g)</t>
  </si>
  <si>
    <t xml:space="preserve">     Hauki   Lukumäärä: 2   Yhteispaino: 1432   (Suurin: 1080 g)</t>
  </si>
  <si>
    <t xml:space="preserve">     Lahna   Lukumäärä: 1   Yhteispaino: 654   (Suurin: 654 g)</t>
  </si>
  <si>
    <t xml:space="preserve">     Pasuri   Lukumäärä: 21   Yhteispaino: 2361   (Suurin: 389 g)</t>
  </si>
  <si>
    <t xml:space="preserve">     Ahven   Lukumäärä: 12   Yhteispaino: 1006   (Suurin: 238 g)</t>
  </si>
  <si>
    <t xml:space="preserve">     Lahna   Lukumäärä: 4   Yhteispaino: 1601   (Suurin: 424 g)</t>
  </si>
  <si>
    <t xml:space="preserve">     Pasuri   Lukumäärä: 11   Yhteispaino: 672   (Suurin: 77 g)</t>
  </si>
  <si>
    <t xml:space="preserve">     Säyne   Lukumäärä: 1   Yhteispaino: 639   (Suurin: 639 g)</t>
  </si>
  <si>
    <t xml:space="preserve">     Ahven   Lukumäärä: 16   Yhteispaino: 610   (Suurin: 60 g)</t>
  </si>
  <si>
    <t xml:space="preserve">     Pasuri   Lukumäärä: 11   Yhteispaino: 1876   (Suurin: 394 g)</t>
  </si>
  <si>
    <t xml:space="preserve">     Sorva   Lukumäärä: 5   Yhteispaino: 1361   (Suurin: 408 g)</t>
  </si>
  <si>
    <t xml:space="preserve">     Ahven   Lukumäärä: 14   Yhteispaino: 608   (Suurin: 70 g)</t>
  </si>
  <si>
    <t xml:space="preserve">     Kiiski   Lukumäärä: 7   Yhteispaino: 160   (Suurin: 28 g)</t>
  </si>
  <si>
    <t xml:space="preserve">     Seipi   Lukumäärä: 1   Yhteispaino: 14   (Suurin: 14 g)</t>
  </si>
  <si>
    <t xml:space="preserve">     Lahna   Lukumäärä: 3   Yhteispaino: 966   (Suurin: 375 g)</t>
  </si>
  <si>
    <t xml:space="preserve">     Pasuri   Lukumäärä: 13   Yhteispaino: 745   (Suurin: 82 g)</t>
  </si>
  <si>
    <t xml:space="preserve">     Säyne   Lukumäärä: 1   Yhteispaino: 937   (Suurin: 937 g)</t>
  </si>
  <si>
    <t xml:space="preserve">     Ahven   Lukumäärä: 9   Yhteispaino: 205   (Suurin: 32 g)</t>
  </si>
  <si>
    <t xml:space="preserve">     Lahna   Lukumäärä: 1   Yhteispaino: 541   (Suurin: 541 g)</t>
  </si>
  <si>
    <t xml:space="preserve">     Pasuri   Lukumäärä: 16   Yhteispaino: 2268   (Suurin: 326 g)</t>
  </si>
  <si>
    <t xml:space="preserve">     Ahven   Lukumäärä: 14   Yhteispaino: 317   (Suurin: 41 g)</t>
  </si>
  <si>
    <t xml:space="preserve">     Kiiski   Lukumäärä: 7   Yhteispaino: 112   (Suurin: 25 g)</t>
  </si>
  <si>
    <t xml:space="preserve">     Hauki   Lukumäärä: 1   Yhteispaino: 97   (Suurin: 97 g)</t>
  </si>
  <si>
    <t xml:space="preserve">     Särki   Lukumäärä: 3   Yhteispaino: 58   (Suurin: 33 g)</t>
  </si>
  <si>
    <t xml:space="preserve">     Lahna   Lukumäärä: 2   Yhteispaino: 549   (Suurin: 337 g)</t>
  </si>
  <si>
    <t xml:space="preserve">     Pasuri   Lukumäärä: 4   Yhteispaino: 203   (Suurin: 58 g)</t>
  </si>
  <si>
    <t xml:space="preserve">     Sorva   Lukumäärä: 8   Yhteispaino: 1334   (Suurin: 241 g)</t>
  </si>
  <si>
    <t xml:space="preserve">     Ahven   Lukumäärä: 7   Yhteispaino: 264   (Suurin: 78 g)</t>
  </si>
  <si>
    <t xml:space="preserve">     Kiiski   Lukumäärä: 3   Yhteispaino: 51   (Suurin: 24 g)</t>
  </si>
  <si>
    <t xml:space="preserve">     Hauki   Lukumäärä: 1   Yhteispaino: 117   (Suurin: 117 g)</t>
  </si>
  <si>
    <t xml:space="preserve">     Lahna   Lukumäärä: 3   Yhteispaino: 794   (Suurin: 340 g)</t>
  </si>
  <si>
    <t xml:space="preserve">     Pasuri   Lukumäärä: 8   Yhteispaino: 440   (Suurin: 71 g)</t>
  </si>
  <si>
    <t xml:space="preserve">     Säyne   Lukumäärä: 1   Yhteispaino: 232   (Suurin: 232 g)</t>
  </si>
  <si>
    <t xml:space="preserve">     Sorva   Lukumäärä: 3   Yhteispaino: 680   (Suurin: 285 g)</t>
  </si>
  <si>
    <t xml:space="preserve">     Ahven   Lukumäärä: 10   Yhteispaino: 381   (Suurin: 58 g)</t>
  </si>
  <si>
    <t xml:space="preserve">     Kiiski   Lukumäärä: 4   Yhteispaino: 118   (Suurin: 38 g)</t>
  </si>
  <si>
    <t xml:space="preserve">     Hauki   Lukumäärä: 1   Yhteispaino: 254   (Suurin: 254 g)</t>
  </si>
  <si>
    <t xml:space="preserve">     Pasuri   Lukumäärä: 15   Yhteispaino: 1749   (Suurin: 385 g)</t>
  </si>
  <si>
    <t xml:space="preserve">     Ahven   Lukumäärä: 5   Yhteispaino: 363   (Suurin: 225 g)</t>
  </si>
  <si>
    <t xml:space="preserve">     Kiiski   Lukumäärä: 7   Yhteispaino: 154   (Suurin: 35 g)</t>
  </si>
  <si>
    <t xml:space="preserve">     Lahna   Lukumäärä: 4   Yhteispaino: 891   (Suurin: 260 g)</t>
  </si>
  <si>
    <t xml:space="preserve">     Pasuri   Lukumäärä: 3   Yhteispaino: 167   (Suurin: 68 g)</t>
  </si>
  <si>
    <t xml:space="preserve">     Säyne   Lukumäärä: 1   Yhteispaino: 221   (Suurin: 221 g)</t>
  </si>
  <si>
    <t xml:space="preserve">     Sorva   Lukumäärä: 2   Yhteispaino: 508   (Suurin: 333 g)</t>
  </si>
  <si>
    <t xml:space="preserve">     Ahven   Lukumäärä: 6   Yhteispaino: 320   (Suurin: 131 g)</t>
  </si>
  <si>
    <t xml:space="preserve">     Kiiski   Lukumäärä: 1   Yhteispaino: 35   (Suurin: 35 g)</t>
  </si>
  <si>
    <t xml:space="preserve">     Särki   Lukumäärä: 7   Yhteispaino: 166   (Suurin: 39 g)</t>
  </si>
  <si>
    <t xml:space="preserve">     Lahna   Lukumäärä: 1   Yhteispaino: 287   (Suurin: 287 g)</t>
  </si>
  <si>
    <t xml:space="preserve">     Pasuri   Lukumäärä: 15   Yhteispaino: 995   (Suurin: 115 g)</t>
  </si>
  <si>
    <t xml:space="preserve">     Sorva   Lukumäärä: 1   Yhteispaino: 234   (Suurin: 234 g)</t>
  </si>
  <si>
    <t xml:space="preserve">     Ahven   Lukumäärä: 14   Yhteispaino: 461   (Suurin: 56 g)</t>
  </si>
  <si>
    <t xml:space="preserve">     Kiiski   Lukumäärä: 3   Yhteispaino: 65   (Suurin: 33 g)</t>
  </si>
  <si>
    <t xml:space="preserve">     Särki   Lukumäärä: 3   Yhteispaino: 61   (Suurin: 29 g)</t>
  </si>
  <si>
    <t xml:space="preserve">     Lahna   Lukumäärä: 1   Yhteispaino: 529   (Suurin: 529 g)</t>
  </si>
  <si>
    <t xml:space="preserve">     Pasuri   Lukumäärä: 6   Yhteispaino: 324   (Suurin: 72 g)</t>
  </si>
  <si>
    <t xml:space="preserve">     Sorva   Lukumäärä: 1   Yhteispaino: 119   (Suurin: 119 g)</t>
  </si>
  <si>
    <t xml:space="preserve">     Ahven   Lukumäärä: 4   Yhteispaino: 134   (Suurin: 47 g)</t>
  </si>
  <si>
    <t xml:space="preserve">     Särki   Lukumäärä: 6   Yhteispaino: 87   (Suurin: 19 g)</t>
  </si>
  <si>
    <t xml:space="preserve">     Lahna   Lukumäärä: 4   Yhteispaino: 963   (Suurin: 338 g)</t>
  </si>
  <si>
    <t xml:space="preserve">     Pasuri   Lukumäärä: 3   Yhteispaino: 168   (Suurin: 72 g)</t>
  </si>
  <si>
    <t xml:space="preserve">     Ahven   Lukumäärä: 3   Yhteispaino: 71   (Suurin: 29 g)</t>
  </si>
  <si>
    <t xml:space="preserve">     Kiiski   Lukumäärä: 2   Yhteispaino: 41   (Suurin: 25 g)</t>
  </si>
  <si>
    <t xml:space="preserve">     Särki   Lukumäärä: 7   Yhteispaino: 141   (Suurin: 31 g)</t>
  </si>
  <si>
    <t xml:space="preserve">     Lahna   Lukumäärä: 1   Yhteispaino: 82   (Suurin: 82 g)</t>
  </si>
  <si>
    <t xml:space="preserve">     Pasuri   Lukumäärä: 8   Yhteispaino: 959   (Suurin: 331 g)</t>
  </si>
  <si>
    <t xml:space="preserve">     Ahven   Lukumäärä: 10   Yhteispaino: 321   (Suurin: 66 g)</t>
  </si>
  <si>
    <t xml:space="preserve">     Särki   Lukumäärä: 23   Yhteispaino: 457   (Suurin: 44 g)</t>
  </si>
  <si>
    <t xml:space="preserve">     Pasuri   Lukumäärä: 8   Yhteispaino: 423   (Suurin: 64 g)</t>
  </si>
  <si>
    <t xml:space="preserve">     Ahven   Lukumäärä: 5   Yhteispaino: 767   (Suurin: 456 g)</t>
  </si>
  <si>
    <t xml:space="preserve">     Kiiski   Lukumäärä: 7   Yhteispaino: 156   (Suurin: 30 g)</t>
  </si>
  <si>
    <t xml:space="preserve">     Pasuri   Lukumäärä: 3   Yhteispaino: 138   (Suurin: 53 g)</t>
  </si>
  <si>
    <t xml:space="preserve">     Ahven   Lukumäärä: 16   Yhteispaino: 549   (Suurin: 73 g)</t>
  </si>
  <si>
    <t xml:space="preserve">     Kiiski   Lukumäärä: 7   Yhteispaino: 121   (Suurin: 31 g)</t>
  </si>
  <si>
    <t xml:space="preserve">     Pasuri   Lukumäärä: 6   Yhteispaino: 308   (Suurin: 64 g)</t>
  </si>
  <si>
    <t xml:space="preserve">     Ahven   Lukumäärä: 8   Yhteispaino: 300   (Suurin: 53 g)</t>
  </si>
  <si>
    <t xml:space="preserve">     Kiiski   Lukumäärä: 2   Yhteispaino: 49   (Suurin: 26 g)</t>
  </si>
  <si>
    <t xml:space="preserve">     Särki   Lukumäärä: 1   Yhteispaino: 18   (Suurin: 18 g)</t>
  </si>
  <si>
    <t xml:space="preserve">     Pasuri   Lukumäärä: 2   Yhteispaino: 101   (Suurin: 53 g)</t>
  </si>
  <si>
    <t xml:space="preserve">     Sorva   Lukumäärä: 2   Yhteispaino: 256   (Suurin: 161 g)</t>
  </si>
  <si>
    <t xml:space="preserve">     Ahven   Lukumäärä: 10   Yhteispaino: 424   (Suurin: 59 g)</t>
  </si>
  <si>
    <t xml:space="preserve">     Kiiski   Lukumäärä: 2   Yhteispaino: 53   (Suurin: 29 g)</t>
  </si>
  <si>
    <t xml:space="preserve">     Särki   Lukumäärä: 8   Yhteispaino: 125   (Suurin: 24 g)</t>
  </si>
  <si>
    <t xml:space="preserve">     Ahven   Lukumäärä: 10   Yhteispaino: 323   (Suurin: 70 g)</t>
  </si>
  <si>
    <t xml:space="preserve">     Särki   Lukumäärä: 9   Yhteispaino: 156   (Suurin: 32 g)</t>
  </si>
  <si>
    <t xml:space="preserve">     kamis  Hauki  1080 g</t>
  </si>
  <si>
    <t>[Baltie laci] janchuks_co  [SUG]</t>
  </si>
  <si>
    <t>[AKB] Kendijs [SK]</t>
  </si>
  <si>
    <t>[AKB] ……. [SUG]</t>
  </si>
  <si>
    <t>[AKB] Badapataga [SV]</t>
  </si>
  <si>
    <t>[Krikumi]  papa lv [SUG]</t>
  </si>
  <si>
    <t>Kortejдrvi. (16.3. 9:20/ 30 min/ Medium / All species / Normal ice) [17.02.2024 21:12]</t>
  </si>
  <si>
    <t xml:space="preserve">       1. [TRIO] Vidas [SV]  5372 g </t>
  </si>
  <si>
    <t xml:space="preserve">       2. [Buras] merlins [SV]  5238 g </t>
  </si>
  <si>
    <t xml:space="preserve">       3. [Baltie Laci] osis55 [SK]  4683 g </t>
  </si>
  <si>
    <t xml:space="preserve">       4. [Trio] Terminator [SUG]  4535 g </t>
  </si>
  <si>
    <t xml:space="preserve">       5. [SOYUZ] SERg [SK]  4183 g </t>
  </si>
  <si>
    <t xml:space="preserve">       6. [Baltie Laci] janchuks_co [SUG]  3920 g </t>
  </si>
  <si>
    <t xml:space="preserve">       7. [SOYUZ] vv-35 [SV]  3880 g </t>
  </si>
  <si>
    <t xml:space="preserve">       8. [Baltie Laci] Pedro Lat [SV]  3433 g </t>
  </si>
  <si>
    <t xml:space="preserve">      *9. [SOYUZ] Ded [SUG]  2815 g </t>
  </si>
  <si>
    <t xml:space="preserve">       10. [Buras] gudritis [SUG]  2749 g </t>
  </si>
  <si>
    <t xml:space="preserve">       11. [Karps] sharps [SK]  2367 g </t>
  </si>
  <si>
    <t xml:space="preserve">       12. [Karps] Klaidonis [SV]  2234 g </t>
  </si>
  <si>
    <t xml:space="preserve">       13. [Trio] Phase [SK]  2021 g </t>
  </si>
  <si>
    <t xml:space="preserve">       14. [Buras] Gatis333 [SK]  1999 g </t>
  </si>
  <si>
    <t xml:space="preserve">       15. [Krikumi] Aiva [SV]  1971 g </t>
  </si>
  <si>
    <t xml:space="preserve">       16. [Krikumi] Raitis LV [SK]  1471 g </t>
  </si>
  <si>
    <t xml:space="preserve">       17. [Krikumi] papa lv [SUG]  1291 g </t>
  </si>
  <si>
    <t xml:space="preserve">       18. [KARPS] kamis [SUG]  778 g </t>
  </si>
  <si>
    <t xml:space="preserve">     Ahven   Lukumддrд: 26   Yhteispaino: 1613   (Suurin: 189 g)</t>
  </si>
  <si>
    <t xml:space="preserve">     Kiiski   Lukumддrд: 2   Yhteispaino: 35   (Suurin: 19 g)</t>
  </si>
  <si>
    <t xml:space="preserve">     Hauki   Lukumддrд: 4   Yhteispaino: 975   (Suurin: 253 g)</t>
  </si>
  <si>
    <t xml:space="preserve">     Sдrki   Lukumддrд: 4   Yhteispaino: 192   (Suurin: 50 g)</t>
  </si>
  <si>
    <t xml:space="preserve">     Ahven   Lukumддrд: 17   Yhteispaino: 3579   (Suurin: 456 g)</t>
  </si>
  <si>
    <t xml:space="preserve">     Kiiski   Lukumддrд: 11   Yhteispaino: 217   (Suurin: 38 g)</t>
  </si>
  <si>
    <t xml:space="preserve">     Hauki   Lukumддrд: 5   Yhteispaino: 1272   (Suurin: 332 g)</t>
  </si>
  <si>
    <t xml:space="preserve">     Sдrki   Lukumддrд: 4   Yhteispaino: 304   (Suurin: 95 g)</t>
  </si>
  <si>
    <t xml:space="preserve">     Ahven   Lukumддrд: 38   Yhteispaino: 2278   (Suurin: 162 g)</t>
  </si>
  <si>
    <t xml:space="preserve">     Kiiski   Lukumддrд: 11   Yhteispaino: 187   (Suurin: 27 g)</t>
  </si>
  <si>
    <t xml:space="preserve">     Hauki   Lukumддrд: 3   Yhteispaino: 2210   (Suurin: 1649 g)</t>
  </si>
  <si>
    <t xml:space="preserve">     Sдrki   Lukumддrд: 9   Yhteispaino: 563   (Suurin: 96 g)</t>
  </si>
  <si>
    <t xml:space="preserve">     Ahven   Lukumддrд: 40   Yhteispaino: 3426   (Suurin: 184 g)</t>
  </si>
  <si>
    <t xml:space="preserve">     Hauki   Lukumддrд: 2   Yhteispaino: 495   (Suurin: 266 g)</t>
  </si>
  <si>
    <t xml:space="preserve">     Sдrki   Lukumддrд: 7   Yhteispaino: 461   (Suurin: 105 g)</t>
  </si>
  <si>
    <t xml:space="preserve">     Seipi   Lukumддrд: 2   Yhteispaino: 58   (Suurin: 30 g)</t>
  </si>
  <si>
    <t xml:space="preserve">     Ruutana   Lukumддrд: 1   Yhteispaino: 243   (Suurin: 243 g)</t>
  </si>
  <si>
    <t xml:space="preserve">     Ahven   Lukumддrд: 12   Yhteispaino: 1063   (Suurin: 132 g)</t>
  </si>
  <si>
    <t xml:space="preserve">     Hauki   Lukumддrд: 2   Yhteispaino: 2686   (Suurin: 1760 g)</t>
  </si>
  <si>
    <t xml:space="preserve">     Sдrki   Lukumддrд: 11   Yhteispaino: 786   (Suurin: 107 g)</t>
  </si>
  <si>
    <t xml:space="preserve">     Ahven   Lukumддrд: 17   Yhteispaino: 1299   (Suurin: 157 g)</t>
  </si>
  <si>
    <t xml:space="preserve">     Kiiski   Lukumддrд: 1   Yhteispaino: 15   (Suurin: 15 g)</t>
  </si>
  <si>
    <t xml:space="preserve">     Hauki   Lukumддrд: 6   Yhteispaino: 2060   (Suurin: 666 g)</t>
  </si>
  <si>
    <t xml:space="preserve">     Sдrki   Lukumддrд: 8   Yhteispaino: 809   (Suurin: 269 g)</t>
  </si>
  <si>
    <t xml:space="preserve">     Ahven   Lukumддrд: 19   Yhteispaino: 1394   (Suurin: 167 g)</t>
  </si>
  <si>
    <t xml:space="preserve">     Kiiski   Lukumддrд: 1   Yhteispaino: 17   (Suurin: 17 g)</t>
  </si>
  <si>
    <t xml:space="preserve">     Hauki   Lukumддrд: 4   Yhteispaino: 2278   (Suurin: 751 g)</t>
  </si>
  <si>
    <t xml:space="preserve">     Sдrki   Lukumддrд: 4   Yhteispaino: 231   (Suurin: 68 g)</t>
  </si>
  <si>
    <t xml:space="preserve">     Ahven   Lukumддrд: 22   Yhteispaino: 2764   (Suurin: 305 g)</t>
  </si>
  <si>
    <t xml:space="preserve">     Kiiski   Lukumддrд: 2   Yhteispaino: 42   (Suurin: 27 g)</t>
  </si>
  <si>
    <t xml:space="preserve">     Hauki   Lukumддrд: 4   Yhteispaino: 1047   (Suurin: 370 g)</t>
  </si>
  <si>
    <t xml:space="preserve">     Sorva   Lukumддrд: 1   Yhteispaino: 27   (Suurin: 27 g)</t>
  </si>
  <si>
    <t xml:space="preserve">     Ahven   Lukumддrд: 33   Yhteispaino: 2348   (Suurin: 191 g)</t>
  </si>
  <si>
    <t xml:space="preserve">     Kiiski   Lukumддrд: 5   Yhteispaino: 61   (Suurin: 16 g)</t>
  </si>
  <si>
    <t xml:space="preserve">     Hauki   Lukumддrд: 2   Yhteispaino: 536   (Suurin: 269 g)</t>
  </si>
  <si>
    <t xml:space="preserve">     Sдrki   Lukumддrд: 7   Yhteispaino: 460   (Suurin: 98 g)</t>
  </si>
  <si>
    <t xml:space="preserve">     Seipi   Lukumддrд: 1   Yhteispaino: 28   (Suurin: 28 g)</t>
  </si>
  <si>
    <t xml:space="preserve">     Ahven   Lukumддrд: 11   Yhteispaino: 1157   (Suurin: 329 g)</t>
  </si>
  <si>
    <t xml:space="preserve">     Kiiski   Lukumддrд: 4   Yhteispaino: 97   (Suurin: 31 g)</t>
  </si>
  <si>
    <t xml:space="preserve">     Hauki   Lukumддrд: 1   Yhteispaino: 1328   (Suurin: 1328 g)</t>
  </si>
  <si>
    <t xml:space="preserve">     Sдrki   Lukumддrд: 3   Yhteispaino: 167   (Suurin: 72 g)</t>
  </si>
  <si>
    <t xml:space="preserve">     Ahven   Lukumддrд: 28   Yhteispaino: 1893   (Suurin: 164 g)</t>
  </si>
  <si>
    <t xml:space="preserve">     Hauki   Lukumддrд: 1   Yhteispaino: 294   (Suurin: 294 g)</t>
  </si>
  <si>
    <t xml:space="preserve">     Sдrki   Lukumддrд: 3   Yhteispaino: 180   (Suurin: 80 g)</t>
  </si>
  <si>
    <t xml:space="preserve">     Klaidonis:</t>
  </si>
  <si>
    <t xml:space="preserve">     Ahven   Lukumддrд: 8   Yhteispaino: 1050   (Suurin: 245 g)</t>
  </si>
  <si>
    <t xml:space="preserve">     Hauki   Lukumддrд: 2   Yhteispaino: 1097   (Suurin: 700 g)</t>
  </si>
  <si>
    <t xml:space="preserve">     Sдrki   Lukumддrд: 1   Yhteispaino: 68   (Suurin: 68 g)</t>
  </si>
  <si>
    <t xml:space="preserve">     Seipi   Lukumддrд: 1   Yhteispaino: 19   (Suurin: 19 g)</t>
  </si>
  <si>
    <t xml:space="preserve">     Ahven   Lukumддrд: 17   Yhteispaino: 1568   (Suurin: 181 g)</t>
  </si>
  <si>
    <t xml:space="preserve">     Kiiski   Lukumддrд: 9   Yhteispaino: 181   (Suurin: 30 g)</t>
  </si>
  <si>
    <t xml:space="preserve">     Sдrki   Lukumддrд: 4   Yhteispaino: 246   (Suurin: 80 g)</t>
  </si>
  <si>
    <t xml:space="preserve">     Sorva   Lukumддrд: 1   Yhteispaino: 26   (Suurin: 26 g)</t>
  </si>
  <si>
    <t xml:space="preserve">     Ahven   Lukumддrд: 13   Yhteispaino: 1077   (Suurin: 336 g)</t>
  </si>
  <si>
    <t xml:space="preserve">     Kiiski   Lukumддrд: 2   Yhteispaino: 47   (Suurin: 32 g)</t>
  </si>
  <si>
    <t xml:space="preserve">     Hauki   Lukumддrд: 2   Yhteispaino: 509   (Suurin: 271 g)</t>
  </si>
  <si>
    <t xml:space="preserve">     Sдrki   Lukumддrд: 4   Yhteispaino: 366   (Suurin: 142 g)</t>
  </si>
  <si>
    <t xml:space="preserve">     Aiva:</t>
  </si>
  <si>
    <t xml:space="preserve">     Ahven   Lukumддrд: 9   Yhteispaino: 582   (Suurin: 109 g)</t>
  </si>
  <si>
    <t xml:space="preserve">     Kiiski   Lukumддrд: 1   Yhteispaino: 16   (Suurin: 16 g)</t>
  </si>
  <si>
    <t xml:space="preserve">     Hauki   Lukumддrд: 1   Yhteispaino: 603   (Suurin: 603 g)</t>
  </si>
  <si>
    <t xml:space="preserve">     Sдrki   Lukumддrд: 12   Yhteispaino: 744   (Suurin: 90 g)</t>
  </si>
  <si>
    <t xml:space="preserve">     Ahven   Lukumддrд: 8   Yhteispaino: 540   (Suurin: 151 g)</t>
  </si>
  <si>
    <t xml:space="preserve">     Kiiski   Lukumддrд: 6   Yhteispaino: 107   (Suurin: 30 g)</t>
  </si>
  <si>
    <t xml:space="preserve">     Hauki   Lukumддrд: 2   Yhteispaino: 512   (Suurin: 274 g)</t>
  </si>
  <si>
    <t xml:space="preserve">     Sдrki   Lukumддrд: 4   Yhteispaino: 260   (Suurin: 86 g)</t>
  </si>
  <si>
    <t xml:space="preserve">     Pasuri   Lukumддrд: 1   Yhteispaino: 52   (Suurin: 52 g)</t>
  </si>
  <si>
    <t xml:space="preserve">     Ahven   Lukumддrд: 14   Yhteispaino: 650   (Suurin: 116 g)</t>
  </si>
  <si>
    <t xml:space="preserve">     Kiiski   Lukumддrд: 3   Yhteispaino: 66   (Suurin: 32 g)</t>
  </si>
  <si>
    <t xml:space="preserve">     Hauki   Lukumддrд: 2   Yhteispaino: 469   (Suurin: 252 g)</t>
  </si>
  <si>
    <t xml:space="preserve">     Sдrki   Lukumддrд: 1   Yhteispaino: 85   (Suurin: 85 g)</t>
  </si>
  <si>
    <t xml:space="preserve">     Pasuri   Lukumддrд: 1   Yhteispaino: 21   (Suurin: 21 g)</t>
  </si>
  <si>
    <t xml:space="preserve">     Ahven   Lukumддrд: 11   Yhteispaino: 412   (Suurin: 56 g)</t>
  </si>
  <si>
    <t xml:space="preserve">     Kiiski   Lukumддrд: 2   Yhteispaino: 39   (Suurin: 23 g)</t>
  </si>
  <si>
    <t xml:space="preserve">     Sдrki   Lukumддrд: 3   Yhteispaino: 327   (Suurin: 159 g)</t>
  </si>
  <si>
    <t xml:space="preserve">     Terminator  Hauki  1760 g</t>
  </si>
  <si>
    <t>New LAN CLIENT competition started: Lokkiluoto. (11.3. 9:20/ 30 min/ Medium / All species / Normal ice) [17.02.2024 21:47]</t>
  </si>
  <si>
    <t xml:space="preserve">       1. [Baltie Laci] Pedro Lat [SV]  11868 g </t>
  </si>
  <si>
    <t xml:space="preserve">       2. [TRIO] Vidas [SV]  8763 g </t>
  </si>
  <si>
    <t xml:space="preserve">       3. [Buras] merlins [SV]  8534 g </t>
  </si>
  <si>
    <t xml:space="preserve">       4. [Buras] Gatis333 [SK]  7201 g </t>
  </si>
  <si>
    <t xml:space="preserve">       5. [SOYUZ] vv-35 [SV]  7147 g </t>
  </si>
  <si>
    <t xml:space="preserve">       6. [Trio] Phase [SK]  4616 g </t>
  </si>
  <si>
    <t xml:space="preserve">      *7. [SOYUZ] Ded [SUG]  2784 g </t>
  </si>
  <si>
    <t xml:space="preserve">       8. [Trio] Terminator [SUG]  2438 g </t>
  </si>
  <si>
    <t xml:space="preserve">       9. [Baltie Laci] janchuks_co [SUG]  2353 g </t>
  </si>
  <si>
    <t xml:space="preserve">       10. [Baltie Laci] osis55 [SK]  2293 g </t>
  </si>
  <si>
    <t xml:space="preserve">       11. [SOYUZ] SERg [SK]  1906 g </t>
  </si>
  <si>
    <t xml:space="preserve">       12. [Karps] sharps [SK]  1567 g </t>
  </si>
  <si>
    <t xml:space="preserve">       13. [Buras] gudritis [SUG]  1266 g </t>
  </si>
  <si>
    <t xml:space="preserve">       14. [Karps] &lt;- Klaidonis [SV]  963 g </t>
  </si>
  <si>
    <t xml:space="preserve">       15. [KARPS] kamis [SUG]  400 g </t>
  </si>
  <si>
    <t xml:space="preserve">       16. [Krikumi] &lt;- Raitis LV [SK]  0 g (disq)</t>
  </si>
  <si>
    <t xml:space="preserve">       17. [Krikumi] &lt;- papa lv [SUG]  0 g (disq)</t>
  </si>
  <si>
    <t xml:space="preserve">       18. [Krikumi] &lt;- Aiva [SV]  0 g (disq)</t>
  </si>
  <si>
    <t xml:space="preserve">       19. [Krikumi] &lt;- ANDO [SV]  0 g (disq)</t>
  </si>
  <si>
    <t xml:space="preserve">     Ahven   Lukumддrд: 12   Yhteispaino: 1278   (Suurin: 422 g)</t>
  </si>
  <si>
    <t xml:space="preserve">     Kiiski   Lukumддrд: 1   Yhteispaino: 26   (Suurin: 26 g)</t>
  </si>
  <si>
    <t xml:space="preserve">     Hauki   Lukumддrд: 1   Yhteispaino: 579   (Suurin: 579 g)</t>
  </si>
  <si>
    <t xml:space="preserve">     Sдrki   Lukumддrд: 4   Yhteispaino: 165   (Suurin: 61 g)</t>
  </si>
  <si>
    <t xml:space="preserve">     Pasuri   Lukumддrд: 8   Yhteispaino: 683   (Suurin: 110 g)</t>
  </si>
  <si>
    <t xml:space="preserve">     Sorva   Lukumддrд: 1   Yhteispaino: 43   (Suurin: 43 g)</t>
  </si>
  <si>
    <t xml:space="preserve">     3-piikki   Lukumддrд: 1   Yhteispaino: 10   (Suurin: 10 g)</t>
  </si>
  <si>
    <t xml:space="preserve">     Ahven   Lukumддrд: 25   Yhteispaino: 11143   (Suurin: 1049 g)</t>
  </si>
  <si>
    <t xml:space="preserve">     Kiiski   Lukumддrд: 1   Yhteispaino: 40   (Suurin: 40 g)</t>
  </si>
  <si>
    <t xml:space="preserve">     Hauki   Lukumддrд: 1   Yhteispaino: 685   (Suurin: 685 g)</t>
  </si>
  <si>
    <t xml:space="preserve">     Ahven   Lukumддrд: 22   Yhteispaino: 8763   (Suurin: 657 g)</t>
  </si>
  <si>
    <t xml:space="preserve">     Ahven   Lukumддrд: 22   Yhteispaino: 7901   (Suurin: 933 g)</t>
  </si>
  <si>
    <t xml:space="preserve">     Kuha   Lukumддrд: 1   Yhteispaino: 633   (Suurin: 633 g)</t>
  </si>
  <si>
    <t xml:space="preserve">     Ahven   Lukumддrд: 26   Yhteispaino: 7201   (Suurin: 674 g)</t>
  </si>
  <si>
    <t xml:space="preserve">     Ahven   Lukumддrд: 23   Yhteispaino: 5611   (Suurin: 652 g)</t>
  </si>
  <si>
    <t xml:space="preserve">     Taimen   Lukumддrд: 1   Yhteispaino: 1354   (Suurin: 1354 g)</t>
  </si>
  <si>
    <t xml:space="preserve">     Kivinilk.   Lukumддrд: 1   Yhteispaino: 85   (Suurin: 85 g)</t>
  </si>
  <si>
    <t xml:space="preserve">     Isosimppu   Lukumддrд: 1   Yhteispaino: 97   (Suurin: 97 g)</t>
  </si>
  <si>
    <t xml:space="preserve">     Ahven   Lukumддrд: 28   Yhteispaino: 3863   (Suurin: 371 g)</t>
  </si>
  <si>
    <t xml:space="preserve">     Pasuri   Lukumддrд: 4   Yhteispaino: 371   (Suurin: 123 g)</t>
  </si>
  <si>
    <t xml:space="preserve">     Sorva   Lukumддrд: 3   Yhteispaino: 382   (Suurin: 206 g)</t>
  </si>
  <si>
    <t xml:space="preserve">     Ahven   Lukumддrд: 9   Yhteispaino: 984   (Suurin: 321 g)</t>
  </si>
  <si>
    <t xml:space="preserve">     Kiiski   Lukumддrд: 2   Yhteispaino: 57   (Suurin: 32 g)</t>
  </si>
  <si>
    <t xml:space="preserve">     Kuha   Lukumддrд: 1   Yhteispaino: 586   (Suurin: 586 g)</t>
  </si>
  <si>
    <t xml:space="preserve">     Sдrki   Lukumддrд: 10   Yhteispaino: 406   (Suurin: 101 g)</t>
  </si>
  <si>
    <t xml:space="preserve">     Pasuri   Lukumддrд: 3   Yhteispaino: 328   (Suurin: 156 g)</t>
  </si>
  <si>
    <t xml:space="preserve">     Sorva   Lukumддrд: 1   Yhteispaino: 77   (Suurin: 77 g)</t>
  </si>
  <si>
    <t xml:space="preserve">     Ahven   Lukumддrд: 7   Yhteispaino: 1088   (Suurin: 272 g)</t>
  </si>
  <si>
    <t xml:space="preserve">     Kiiski   Lukumддrд: 8   Yhteispaino: 313   (Suurin: 55 g)</t>
  </si>
  <si>
    <t xml:space="preserve">     Sдrki   Lukumддrд: 2   Yhteispaino: 132   (Suurin: 87 g)</t>
  </si>
  <si>
    <t xml:space="preserve">     Lahna   Lukumддrд: 1   Yhteispaino: 226   (Suurin: 226 g)</t>
  </si>
  <si>
    <t xml:space="preserve">     Pasuri   Lukumддrд: 1   Yhteispaino: 67   (Suurin: 67 g)</t>
  </si>
  <si>
    <t xml:space="preserve">     Sorva   Lukumддrд: 3   Yhteispaino: 527   (Suurin: 226 g)</t>
  </si>
  <si>
    <t xml:space="preserve">     Ahven   Lukumддrд: 9   Yhteispaino: 1187   (Suurin: 256 g)</t>
  </si>
  <si>
    <t xml:space="preserve">     Kiiski   Lukumддrд: 7   Yhteispaino: 267   (Suurin: 70 g)</t>
  </si>
  <si>
    <t xml:space="preserve">     Sдrki   Lukumддrд: 4   Yhteispaino: 150   (Suurin: 69 g)</t>
  </si>
  <si>
    <t xml:space="preserve">     Sorva   Lukumддrд: 3   Yhteispaino: 689   (Suurin: 243 g)</t>
  </si>
  <si>
    <t xml:space="preserve">     Ahven   Lukumддrд: 11   Yhteispaino: 1335   (Suurin: 206 g)</t>
  </si>
  <si>
    <t xml:space="preserve">     Kiiski   Lukumддrд: 4   Yhteispaino: 175   (Suurin: 48 g)</t>
  </si>
  <si>
    <t xml:space="preserve">     Sдrki   Lukumддrд: 2   Yhteispaino: 62   (Suurin: 31 g)</t>
  </si>
  <si>
    <t xml:space="preserve">     Pasuri   Lukumддrд: 3   Yhteispaino: 334   (Suurin: 140 g)</t>
  </si>
  <si>
    <t xml:space="preserve">     Ahven   Lukumддrд: 4   Yhteispaino: 271   (Suurin: 101 g)</t>
  </si>
  <si>
    <t xml:space="preserve">     Kiiski   Lukumддrд: 8   Yhteispaino: 290   (Suurin: 73 g)</t>
  </si>
  <si>
    <t xml:space="preserve">     Sдrki   Lukumддrд: 3   Yhteispaino: 129   (Suurin: 102 g)</t>
  </si>
  <si>
    <t xml:space="preserve">     Pasuri   Lukumддrд: 3   Yhteispaino: 415   (Suurin: 180 g)</t>
  </si>
  <si>
    <t xml:space="preserve">     Turpa   Lukumддrд: 1   Yhteispaino: 346   (Suurin: 346 g)</t>
  </si>
  <si>
    <t xml:space="preserve">     Isosimppu   Lukumддrд: 1   Yhteispaino: 116   (Suurin: 116 g)</t>
  </si>
  <si>
    <t xml:space="preserve">     Ahven   Lukumддrд: 10   Yhteispaino: 641   (Suurin: 161 g)</t>
  </si>
  <si>
    <t xml:space="preserve">     Kiiski   Lukumддrд: 1   Yhteispaino: 59   (Suurin: 59 g)</t>
  </si>
  <si>
    <t xml:space="preserve">     Sдrki   Lukumддrд: 2   Yhteispaino: 57   (Suurin: 35 g)</t>
  </si>
  <si>
    <t xml:space="preserve">     Pasuri   Lukumддrд: 3   Yhteispaino: 259   (Suurin: 87 g)</t>
  </si>
  <si>
    <t xml:space="preserve">     Sorva   Lukumддrд: 1   Yhteispaino: 250   (Suurin: 250 g)</t>
  </si>
  <si>
    <t xml:space="preserve">     &lt;- Klaidonis:</t>
  </si>
  <si>
    <t xml:space="preserve">     Ahven   Lukumддrд: 2   Yhteispaino: 963   (Suurin: 729 g)</t>
  </si>
  <si>
    <t xml:space="preserve">     Ahven   Lukumддrд: 3   Yhteispaino: 240   (Suurin: 196 g)</t>
  </si>
  <si>
    <t xml:space="preserve">     Kiiski   Lukumддrд: 3   Yhteispaino: 100   (Suurin: 59 g)</t>
  </si>
  <si>
    <t xml:space="preserve">     Sдrki   Lukumддrд: 2   Yhteispaino: 60   (Suurin: 37 g)</t>
  </si>
  <si>
    <t xml:space="preserve">     vv-35  Taimen  1354 g</t>
  </si>
  <si>
    <t>New LAN CLIENT competition started: Harjukankaan monttu. (13.3. 9:20/ 30 min/ Medium / All species / Normal ice) [17.02.2024 22:26]</t>
  </si>
  <si>
    <t xml:space="preserve">       1. [Baltie Laci] Pedro Lat [SV]  4004 g </t>
  </si>
  <si>
    <t xml:space="preserve">       2. [Trio] Terminator [SUG]  2581 g </t>
  </si>
  <si>
    <t xml:space="preserve">       3. [Baltie Laci] janchuks_co [SUG]  2326 g </t>
  </si>
  <si>
    <t xml:space="preserve">       4. [TRIO] Vidas [SV]  2274 g </t>
  </si>
  <si>
    <t xml:space="preserve">       5. [Trio] Lydeka [SK]  2083 g </t>
  </si>
  <si>
    <t xml:space="preserve">       6. [SOYUZ] SERg [SK]  1852 g </t>
  </si>
  <si>
    <t xml:space="preserve">       7. [SOYUZ] vv-35 [SV]  1477 g </t>
  </si>
  <si>
    <t xml:space="preserve">      *8. [SOYUZ] Ded [SUG]  1354 g </t>
  </si>
  <si>
    <t xml:space="preserve">       9. [Karps] sharps [SK]  1230 g </t>
  </si>
  <si>
    <t xml:space="preserve">       10. [Baltie Laci] osis55 [SK]  991 g </t>
  </si>
  <si>
    <t xml:space="preserve">       11. [KARPS] kamis [SUG]  884 g </t>
  </si>
  <si>
    <t xml:space="preserve">       12. [Buras] gudritis [SUG]  751 g </t>
  </si>
  <si>
    <t xml:space="preserve">       13. [Buras] merlins [SV]  504 g </t>
  </si>
  <si>
    <t xml:space="preserve">       14. [Buras] Gatis333 [SK]  0 g (disq)</t>
  </si>
  <si>
    <t xml:space="preserve">       15. Purvs  0 g </t>
  </si>
  <si>
    <t xml:space="preserve">     Ahven   Lukumддrд: 28   Yhteispaino: 1090   (Suurin: 157 g)</t>
  </si>
  <si>
    <t xml:space="preserve">     Kiiski   Lukumддrд: 10   Yhteispaino: 166   (Suurin: 23 g)</t>
  </si>
  <si>
    <t xml:space="preserve">     Hauki   Lukumддrд: 1   Yhteispaino: 98   (Suurin: 98 g)</t>
  </si>
  <si>
    <t xml:space="preserve">     Ahven   Lukumддrд: 4   Yhteispaino: 493   (Suurin: 198 g)</t>
  </si>
  <si>
    <t xml:space="preserve">     Hauki   Lukumддrд: 1   Yhteispaino: 1050   (Suurin: 1050 g)</t>
  </si>
  <si>
    <t xml:space="preserve">     Siika   Lukumддrд: 7   Yhteispaino: 2446   (Suurin: 1058 g)</t>
  </si>
  <si>
    <t xml:space="preserve">     Ahven   Lukumддrд: 20   Yhteispaino: 1607   (Suurin: 468 g)</t>
  </si>
  <si>
    <t xml:space="preserve">     Kiiski   Lukumддrд: 1   Yhteispaino: 8   (Suurin: 8 g)</t>
  </si>
  <si>
    <t xml:space="preserve">     Siika   Lukumддrд: 4   Yhteispaino: 795   (Suurin: 273 g)</t>
  </si>
  <si>
    <t xml:space="preserve">     Sдrki   Lukumддrд: 11   Yhteispaino: 171   (Suurin: 29 g)</t>
  </si>
  <si>
    <t xml:space="preserve">     Ahven   Lukumддrд: 5   Yhteispaino: 611   (Suurin: 385 g)</t>
  </si>
  <si>
    <t xml:space="preserve">     Siika   Lukumддrд: 8   Yhteispaino: 1673   (Suurin: 353 g)</t>
  </si>
  <si>
    <t xml:space="preserve">     Sдrki   Lukumддrд: 1   Yhteispaino: 42   (Suurin: 42 g)</t>
  </si>
  <si>
    <t xml:space="preserve">     Ahven   Lukumддrд: 9   Yhteispaino: 1968   (Suurin: 432 g)</t>
  </si>
  <si>
    <t xml:space="preserve">     Kiiski   Lukumддrд: 2   Yhteispaino: 91   (Suurin: 72 g)</t>
  </si>
  <si>
    <t xml:space="preserve">     Siika   Lukumддrд: 1   Yhteispaino: 215   (Suurin: 215 g)</t>
  </si>
  <si>
    <t xml:space="preserve">     Ahven   Lukumддrд: 35   Yhteispaino: 1651   (Suurin: 130 g)</t>
  </si>
  <si>
    <t xml:space="preserve">     Kiiski   Lukumддrд: 4   Yhteispaino: 70   (Suurin: 22 g)</t>
  </si>
  <si>
    <t xml:space="preserve">     Sдrki   Lukumддrд: 15   Yhteispaino: 362   (Suurin: 50 g)</t>
  </si>
  <si>
    <t xml:space="preserve">     Ahven   Lukumддrд: 43   Yhteispaino: 1317   (Suurin: 92 g)</t>
  </si>
  <si>
    <t xml:space="preserve">     Kiiski   Lukumддrд: 4   Yhteispaino: 57   (Suurin: 15 g)</t>
  </si>
  <si>
    <t xml:space="preserve">     Hauki   Lukumддrд: 1   Yhteispaino: 338   (Suurin: 338 g)</t>
  </si>
  <si>
    <t xml:space="preserve">     Sдrki   Lukumддrд: 9   Yhteispaino: 140   (Suurin: 37 g)</t>
  </si>
  <si>
    <t xml:space="preserve">     Ahven   Lukumддrд: 8   Yhteispaino: 1183   (Suurin: 301 g)</t>
  </si>
  <si>
    <t xml:space="preserve">     Siika   Lukumддrд: 2   Yhteispaino: 278   (Suurin: 174 g)</t>
  </si>
  <si>
    <t xml:space="preserve">     Ahven   Lukumддrд: 28   Yhteispaino: 974   (Suurin: 70 g)</t>
  </si>
  <si>
    <t xml:space="preserve">     Kiiski   Lukumддrд: 5   Yhteispaino: 88   (Suurin: 21 g)</t>
  </si>
  <si>
    <t xml:space="preserve">     Sдrki   Lukumддrд: 5   Yhteispaino: 168   (Suurin: 67 g)</t>
  </si>
  <si>
    <t xml:space="preserve">     Ahven   Lukumддrд: 14   Yhteispaino: 604   (Suurin: 98 g)</t>
  </si>
  <si>
    <t xml:space="preserve">     Kiiski   Lukumддrд: 9   Yhteispaino: 126   (Suurin: 21 g)</t>
  </si>
  <si>
    <t xml:space="preserve">     Sдrki   Lukumддrд: 16   Yhteispaino: 261   (Suurin: 40 g)</t>
  </si>
  <si>
    <t xml:space="preserve">     Ahven   Lukumддrд: 11   Yhteispaino: 522   (Suurin: 150 g)</t>
  </si>
  <si>
    <t xml:space="preserve">     Kiiski   Lukumддrд: 2   Yhteispaino: 30   (Suurin: 19 g)</t>
  </si>
  <si>
    <t xml:space="preserve">     Siika   Lukumддrд: 1   Yhteispaino: 332   (Suurin: 332 g)</t>
  </si>
  <si>
    <t xml:space="preserve">     Ahven   Lukumддrд: 7   Yhteispaino: 271   (Suurin: 68 g)</t>
  </si>
  <si>
    <t xml:space="preserve">     Kiiski   Lukumддrд: 9   Yhteispaino: 210   (Suurin: 74 g)</t>
  </si>
  <si>
    <t xml:space="preserve">     Siika   Lukumддrд: 1   Yhteispaino: 235   (Suurin: 235 g)</t>
  </si>
  <si>
    <t xml:space="preserve">     Sдrki   Lukumддrд: 2   Yhteispaino: 35   (Suurin: 23 g)</t>
  </si>
  <si>
    <t xml:space="preserve">     Ahven   Lukumддrд: 2   Yhteispaino: 60   (Suurin: 48 g)</t>
  </si>
  <si>
    <t xml:space="preserve">     Kiiski   Lukumддrд: 2   Yhteispaino: 37   (Suurin: 20 g)</t>
  </si>
  <si>
    <t xml:space="preserve">     Siika   Lukumддrд: 2   Yhteispaino: 365   (Suurin: 226 g)</t>
  </si>
  <si>
    <t xml:space="preserve">     Sдrki   Lukumддrд: 4   Yhteispaino: 42   (Suurin: 15 g)</t>
  </si>
  <si>
    <t xml:space="preserve">     Pedro Lat  Siika  1058 g</t>
  </si>
  <si>
    <t>GAME EXIT. Play time: 202 min. Total competitions: 8 [17.02.2024 22:58]</t>
  </si>
  <si>
    <t>Kortejärvi(3-1, all, 30), spec. – Roach,</t>
  </si>
  <si>
    <t>Lokkiluoto(3-1, all, 30), spec. – salmon, viviparous,roach,Slv. bream,</t>
  </si>
  <si>
    <t>Harjukankan monttu (3-1, all, 30), spec. – whitefish,Roach,</t>
  </si>
  <si>
    <t>Salmon</t>
  </si>
  <si>
    <t>Viviparous</t>
  </si>
  <si>
    <t>Lohi</t>
  </si>
  <si>
    <t>Kivinilkka</t>
  </si>
  <si>
    <t>[Karps] Klaidonis [SV]</t>
  </si>
  <si>
    <t>[Krikumi] Aiva [SV]</t>
  </si>
  <si>
    <t>[Trio] Phase/Lydeka [SK]</t>
  </si>
  <si>
    <t>"Trīs pret trīs" 8. kārta.</t>
  </si>
  <si>
    <t>"Trīs pret trīs" 7. kārta.</t>
  </si>
  <si>
    <t>Lahnalammet (3-1, all, 30), spec. – Roach, Bream,</t>
  </si>
  <si>
    <t>Haapolahti (3-1, all, 30), spec. – Pearch,</t>
  </si>
  <si>
    <t>Iso Soimi (3-1, all, 30), spec. – Grayling,</t>
  </si>
  <si>
    <t>Lahnalammet. (12.3. 9:20/ 30 min/ Medium / All species / Normal ice) [24.02.2024 20:00]</t>
  </si>
  <si>
    <t xml:space="preserve">       1. [Buras] merlins [SV]  5905 g </t>
  </si>
  <si>
    <t xml:space="preserve">       2. [Trio] Lydeka [SK]  5887 g </t>
  </si>
  <si>
    <t xml:space="preserve">       3. [SOYUZ] Ded [SUG]  4482 g </t>
  </si>
  <si>
    <t xml:space="preserve">       4. [Karps] kamis [SK]  4219 g </t>
  </si>
  <si>
    <t xml:space="preserve">       5. [Buras] Gatis333 [SK]  3921 g </t>
  </si>
  <si>
    <t xml:space="preserve">       6. [Baltie Laci] osis55 [SK]  3918 g </t>
  </si>
  <si>
    <t xml:space="preserve">       7. [Krikumi] ANDO [SV]  3536 g </t>
  </si>
  <si>
    <t xml:space="preserve">       8. [Baltie Laci] Pedro Lat [SV]  3273 g </t>
  </si>
  <si>
    <t xml:space="preserve">       9. [Krikumi] Raitis LV [SK]  3254 g </t>
  </si>
  <si>
    <t xml:space="preserve">      *10. [Bermudu trijsturis] Guntars(Sigulda) [SUG]  3235 g </t>
  </si>
  <si>
    <t xml:space="preserve">       11. [TRIO] Vidas [SV]  3180 g </t>
  </si>
  <si>
    <t xml:space="preserve">       12. [Baltie Laci] janchuks_co [SUG]  2972 g </t>
  </si>
  <si>
    <t xml:space="preserve">       13. [Karps] Klaidonis [SV]  2969 g </t>
  </si>
  <si>
    <t xml:space="preserve">       14. [SOYUZ] vv-35 [SV]  2663 g </t>
  </si>
  <si>
    <t xml:space="preserve">       15. [Krikumi] Aiva [SUG]  2215 g </t>
  </si>
  <si>
    <t xml:space="preserve">       16. [Trio] Terminator [SUG]  1996 g </t>
  </si>
  <si>
    <t xml:space="preserve">       17. [Bermudu trijsturis] WerNeo [SV]  1824 g </t>
  </si>
  <si>
    <t xml:space="preserve">       18. [Karps] sharps [SUG]  1744 g </t>
  </si>
  <si>
    <t xml:space="preserve">       19. [Buras] gudritis [SUG]  1662 g </t>
  </si>
  <si>
    <t xml:space="preserve">       20. [SOYUZ] SERg [SK]  1383 g </t>
  </si>
  <si>
    <t xml:space="preserve">       21. emilsdabus [bermudu trij  790 g </t>
  </si>
  <si>
    <t xml:space="preserve">     Ahven   Lukumäärä: 13   Yhteispaino: 882   (Suurin: 267 g)</t>
  </si>
  <si>
    <t xml:space="preserve">     Kiiski   Lukumäärä: 18   Yhteispaino: 292   (Suurin: 46 g)</t>
  </si>
  <si>
    <t xml:space="preserve">     Särki   Lukumäärä: 6   Yhteispaino: 236   (Suurin: 52 g)</t>
  </si>
  <si>
    <t xml:space="preserve">     Lahna   Lukumäärä: 2   Yhteispaino: 1540   (Suurin: 1162 g)</t>
  </si>
  <si>
    <t xml:space="preserve">     Pasuri   Lukumäärä: 2   Yhteispaino: 285   (Suurin: 144 g)</t>
  </si>
  <si>
    <t xml:space="preserve">     Ahven   Lukumäärä: 29   Yhteispaino: 2148   (Suurin: 191 g)</t>
  </si>
  <si>
    <t xml:space="preserve">     Kiiski   Lukumäärä: 8   Yhteispaino: 189   (Suurin: 68 g)</t>
  </si>
  <si>
    <t xml:space="preserve">     Hauki   Lukumäärä: 1   Yhteispaino: 498   (Suurin: 498 g)</t>
  </si>
  <si>
    <t xml:space="preserve">     Särki   Lukumäärä: 10   Yhteispaino: 419   (Suurin: 60 g)</t>
  </si>
  <si>
    <t xml:space="preserve">     Lahna   Lukumäärä: 8   Yhteispaino: 1003   (Suurin: 373 g)</t>
  </si>
  <si>
    <t xml:space="preserve">     Pasuri   Lukumäärä: 4   Yhteispaino: 411   (Suurin: 171 g)</t>
  </si>
  <si>
    <t xml:space="preserve">     Säyne   Lukumäärä: 1   Yhteispaino: 579   (Suurin: 579 g)</t>
  </si>
  <si>
    <t xml:space="preserve">     Sorva   Lukumäärä: 12   Yhteispaino: 658   (Suurin: 110 g)</t>
  </si>
  <si>
    <t xml:space="preserve">     Ahven   Lukumäärä: 27   Yhteispaino: 2535   (Suurin: 267 g)</t>
  </si>
  <si>
    <t xml:space="preserve">     Särki   Lukumäärä: 5   Yhteispaino: 280   (Suurin: 77 g)</t>
  </si>
  <si>
    <t xml:space="preserve">     Lahna   Lukumäärä: 7   Yhteispaino: 934   (Suurin: 341 g)</t>
  </si>
  <si>
    <t xml:space="preserve">     Pasuri   Lukumäärä: 11   Yhteispaino: 807   (Suurin: 85 g)</t>
  </si>
  <si>
    <t xml:space="preserve">     Säyne   Lukumäärä: 2   Yhteispaino: 1331   (Suurin: 820 g)</t>
  </si>
  <si>
    <t xml:space="preserve">     Ahven   Lukumäärä: 22   Yhteispaino: 2088   (Suurin: 431 g)</t>
  </si>
  <si>
    <t xml:space="preserve">     Kiiski   Lukumäärä: 7   Yhteispaino: 92   (Suurin: 16 g)</t>
  </si>
  <si>
    <t xml:space="preserve">     Särki   Lukumäärä: 10   Yhteispaino: 425   (Suurin: 78 g)</t>
  </si>
  <si>
    <t xml:space="preserve">     Lahna   Lukumäärä: 2   Yhteispaino: 119   (Suurin: 71 g)</t>
  </si>
  <si>
    <t xml:space="preserve">     Pasuri   Lukumäärä: 2   Yhteispaino: 151   (Suurin: 78 g)</t>
  </si>
  <si>
    <t xml:space="preserve">     Säyne   Lukumäärä: 2   Yhteispaino: 1607   (Suurin: 1104 g)</t>
  </si>
  <si>
    <t xml:space="preserve">     Ahven   Lukumäärä: 28   Yhteispaino: 1034   (Suurin: 74 g)</t>
  </si>
  <si>
    <t xml:space="preserve">     Kiiski   Lukumäärä: 2   Yhteispaino: 67   (Suurin: 38 g)</t>
  </si>
  <si>
    <t xml:space="preserve">     Särki   Lukumäärä: 8   Yhteispaino: 418   (Suurin: 71 g)</t>
  </si>
  <si>
    <t xml:space="preserve">     Lahna   Lukumäärä: 4   Yhteispaino: 1269   (Suurin: 697 g)</t>
  </si>
  <si>
    <t xml:space="preserve">     Pasuri   Lukumäärä: 11   Yhteispaino: 831   (Suurin: 98 g)</t>
  </si>
  <si>
    <t xml:space="preserve">     Säyne   Lukumäärä: 1   Yhteispaino: 600   (Suurin: 600 g)</t>
  </si>
  <si>
    <t xml:space="preserve">     Ahven   Lukumäärä: 20   Yhteispaino: 1445   (Suurin: 364 g)</t>
  </si>
  <si>
    <t xml:space="preserve">     Hauki   Lukumäärä: 2   Yhteispaino: 539   (Suurin: 308 g)</t>
  </si>
  <si>
    <t xml:space="preserve">     Särki   Lukumäärä: 7   Yhteispaino: 294   (Suurin: 60 g)</t>
  </si>
  <si>
    <t xml:space="preserve">     Lahna   Lukumäärä: 2   Yhteispaino: 227   (Suurin: 135 g)</t>
  </si>
  <si>
    <t xml:space="preserve">     Pasuri   Lukumäärä: 7   Yhteispaino: 736   (Suurin: 177 g)</t>
  </si>
  <si>
    <t xml:space="preserve">     Säyne   Lukumäärä: 1   Yhteispaino: 667   (Suurin: 667 g)</t>
  </si>
  <si>
    <t xml:space="preserve">     Ahven   Lukumäärä: 33   Yhteispaino: 2101   (Suurin: 395 g)</t>
  </si>
  <si>
    <t xml:space="preserve">     Kiiski   Lukumäärä: 5   Yhteispaino: 70   (Suurin: 20 g)</t>
  </si>
  <si>
    <t xml:space="preserve">     Särki   Lukumäärä: 17   Yhteispaino: 687   (Suurin: 72 g)</t>
  </si>
  <si>
    <t xml:space="preserve">     Seipi   Lukumäärä: 3   Yhteispaino: 65   (Suurin: 23 g)</t>
  </si>
  <si>
    <t xml:space="preserve">     Lahna   Lukumäärä: 1   Yhteispaino: 122   (Suurin: 122 g)</t>
  </si>
  <si>
    <t xml:space="preserve">     Pasuri   Lukumäärä: 9   Yhteispaino: 788   (Suurin: 124 g)</t>
  </si>
  <si>
    <t xml:space="preserve">     Sorva   Lukumäärä: 2   Yhteispaino: 85   (Suurin: 56 g)</t>
  </si>
  <si>
    <t xml:space="preserve">     Ahven   Lukumäärä: 15   Yhteispaino: 1548   (Suurin: 290 g)</t>
  </si>
  <si>
    <t xml:space="preserve">     Kiiski   Lukumäärä: 3   Yhteispaino: 50   (Suurin: 29 g)</t>
  </si>
  <si>
    <t xml:space="preserve">     Särki   Lukumäärä: 2   Yhteispaino: 101   (Suurin: 62 g)</t>
  </si>
  <si>
    <t xml:space="preserve">     Pasuri   Lukumäärä: 6   Yhteispaino: 430   (Suurin: 84 g)</t>
  </si>
  <si>
    <t xml:space="preserve">     Säyne   Lukumäärä: 1   Yhteispaino: 1407   (Suurin: 1407 g)</t>
  </si>
  <si>
    <t xml:space="preserve">     Ahven   Lukumäärä: 14   Yhteispaino: 1327   (Suurin: 347 g)</t>
  </si>
  <si>
    <t xml:space="preserve">     Kiiski   Lukumäärä: 19   Yhteispaino: 356   (Suurin: 58 g)</t>
  </si>
  <si>
    <t xml:space="preserve">     Hauki   Lukumäärä: 2   Yhteispaino: 650   (Suurin: 331 g)</t>
  </si>
  <si>
    <t xml:space="preserve">     Särki   Lukumäärä: 5   Yhteispaino: 155   (Suurin: 50 g)</t>
  </si>
  <si>
    <t xml:space="preserve">     Lahna   Lukumäärä: 2   Yhteispaino: 431   (Suurin: 351 g)</t>
  </si>
  <si>
    <t xml:space="preserve">     Pasuri   Lukumäärä: 4   Yhteispaino: 354   (Suurin: 145 g)</t>
  </si>
  <si>
    <t xml:space="preserve">     Ahven   Lukumäärä: 15   Yhteispaino: 761   (Suurin: 166 g)</t>
  </si>
  <si>
    <t xml:space="preserve">     Kiiski   Lukumäärä: 14   Yhteispaino: 157   (Suurin: 17 g)</t>
  </si>
  <si>
    <t xml:space="preserve">     Hauki   Lukumäärä: 1   Yhteispaino: 485   (Suurin: 485 g)</t>
  </si>
  <si>
    <t xml:space="preserve">     Särki   Lukumäärä: 12   Yhteispaino: 460   (Suurin: 78 g)</t>
  </si>
  <si>
    <t xml:space="preserve">     Lahna   Lukumäärä: 2   Yhteispaino: 112   (Suurin: 61 g)</t>
  </si>
  <si>
    <t xml:space="preserve">     Pasuri   Lukumäärä: 8   Yhteispaino: 580   (Suurin: 93 g)</t>
  </si>
  <si>
    <t xml:space="preserve">     Säyne   Lukumäärä: 1   Yhteispaino: 699   (Suurin: 699 g)</t>
  </si>
  <si>
    <t xml:space="preserve">     Ahven   Lukumäärä: 6   Yhteispaino: 300   (Suurin: 66 g)</t>
  </si>
  <si>
    <t xml:space="preserve">     Kiiski   Lukumäärä: 12   Yhteispaino: 263   (Suurin: 57 g)</t>
  </si>
  <si>
    <t xml:space="preserve">     Särki   Lukumäärä: 4   Yhteispaino: 184   (Suurin: 67 g)</t>
  </si>
  <si>
    <t xml:space="preserve">     Seipi   Lukumäärä: 3   Yhteispaino: 98   (Suurin: 46 g)</t>
  </si>
  <si>
    <t xml:space="preserve">     Pasuri   Lukumäärä: 13   Yhteispaino: 1334   (Suurin: 205 g)</t>
  </si>
  <si>
    <t xml:space="preserve">     Säyne   Lukumäärä: 1   Yhteispaino: 1001   (Suurin: 1001 g)</t>
  </si>
  <si>
    <t xml:space="preserve">     Ahven   Lukumäärä: 25   Yhteispaino: 2051   (Suurin: 384 g)</t>
  </si>
  <si>
    <t xml:space="preserve">     Kiiski   Lukumäärä: 2   Yhteispaino: 39   (Suurin: 23 g)</t>
  </si>
  <si>
    <t xml:space="preserve">     Särki   Lukumäärä: 7   Yhteispaino: 310   (Suurin: 67 g)</t>
  </si>
  <si>
    <t xml:space="preserve">     Lahna   Lukumäärä: 3   Yhteispaino: 287   (Suurin: 117 g)</t>
  </si>
  <si>
    <t xml:space="preserve">     Pasuri   Lukumäärä: 4   Yhteispaino: 285   (Suurin: 83 g)</t>
  </si>
  <si>
    <t xml:space="preserve">     Ahven   Lukumäärä: 9   Yhteispaino: 701   (Suurin: 230 g)</t>
  </si>
  <si>
    <t xml:space="preserve">     Kiiski   Lukumäärä: 5   Yhteispaino: 192   (Suurin: 71 g)</t>
  </si>
  <si>
    <t xml:space="preserve">     Särki   Lukumäärä: 3   Yhteispaino: 105   (Suurin: 50 g)</t>
  </si>
  <si>
    <t xml:space="preserve">     Seipi   Lukumäärä: 2   Yhteispaino: 46   (Suurin: 25 g)</t>
  </si>
  <si>
    <t xml:space="preserve">     Lahna   Lukumäärä: 3   Yhteispaino: 799   (Suurin: 351 g)</t>
  </si>
  <si>
    <t xml:space="preserve">     Pasuri   Lukumäärä: 11   Yhteispaino: 1126   (Suurin: 307 g)</t>
  </si>
  <si>
    <t xml:space="preserve">     Ahven   Lukumäärä: 14   Yhteispaino: 970   (Suurin: 181 g)</t>
  </si>
  <si>
    <t xml:space="preserve">     Kiiski   Lukumäärä: 12   Yhteispaino: 262   (Suurin: 51 g)</t>
  </si>
  <si>
    <t xml:space="preserve">     Särki   Lukumäärä: 7   Yhteispaino: 213   (Suurin: 46 g)</t>
  </si>
  <si>
    <t xml:space="preserve">     Lahna   Lukumäärä: 2   Yhteispaino: 225   (Suurin: 120 g)</t>
  </si>
  <si>
    <t xml:space="preserve">     Pasuri   Lukumäärä: 1   Yhteispaino: 245   (Suurin: 245 g)</t>
  </si>
  <si>
    <t xml:space="preserve">     Säyne   Lukumäärä: 1   Yhteispaino: 748   (Suurin: 748 g)</t>
  </si>
  <si>
    <t xml:space="preserve">     Ahven   Lukumäärä: 7   Yhteispaino: 553   (Suurin: 305 g)</t>
  </si>
  <si>
    <t xml:space="preserve">     Kiiski   Lukumäärä: 10   Yhteispaino: 161   (Suurin: 62 g)</t>
  </si>
  <si>
    <t xml:space="preserve">     Särki   Lukumäärä: 9   Yhteispaino: 358   (Suurin: 65 g)</t>
  </si>
  <si>
    <t xml:space="preserve">     Seipi   Lukumäärä: 2   Yhteispaino: 39   (Suurin: 25 g)</t>
  </si>
  <si>
    <t xml:space="preserve">     Lahna   Lukumäärä: 2   Yhteispaino: 929   (Suurin: 828 g)</t>
  </si>
  <si>
    <t xml:space="preserve">     Pasuri   Lukumäärä: 2   Yhteispaino: 175   (Suurin: 104 g)</t>
  </si>
  <si>
    <t xml:space="preserve">     Ahven   Lukumäärä: 14   Yhteispaino: 832   (Suurin: 124 g)</t>
  </si>
  <si>
    <t xml:space="preserve">     Hauki   Lukumäärä: 1   Yhteispaino: 316   (Suurin: 316 g)</t>
  </si>
  <si>
    <t xml:space="preserve">     Särki   Lukumäärä: 7   Yhteispaino: 280   (Suurin: 64 g)</t>
  </si>
  <si>
    <t xml:space="preserve">     Seipi   Lukumäärä: 1   Yhteispaino: 15   (Suurin: 15 g)</t>
  </si>
  <si>
    <t xml:space="preserve">     Lahna   Lukumäärä: 1   Yhteispaino: 217   (Suurin: 217 g)</t>
  </si>
  <si>
    <t xml:space="preserve">     Pasuri   Lukumäärä: 4   Yhteispaino: 322   (Suurin: 93 g)</t>
  </si>
  <si>
    <t xml:space="preserve">     Ahven   Lukumäärä: 12   Yhteispaino: 1055   (Suurin: 474 g)</t>
  </si>
  <si>
    <t xml:space="preserve">     Kiiski   Lukumäärä: 4   Yhteispaino: 54   (Suurin: 19 g)</t>
  </si>
  <si>
    <t xml:space="preserve">     Särki   Lukumäärä: 4   Yhteispaino: 243   (Suurin: 67 g)</t>
  </si>
  <si>
    <t xml:space="preserve">     Lahna   Lukumäärä: 1   Yhteispaino: 108   (Suurin: 108 g)</t>
  </si>
  <si>
    <t xml:space="preserve">     Pasuri   Lukumäärä: 3   Yhteispaino: 364   (Suurin: 178 g)</t>
  </si>
  <si>
    <t xml:space="preserve">     Ahven   Lukumäärä: 9   Yhteispaino: 688   (Suurin: 201 g)</t>
  </si>
  <si>
    <t xml:space="preserve">     Kiiski   Lukumäärä: 11   Yhteispaino: 227   (Suurin: 66 g)</t>
  </si>
  <si>
    <t xml:space="preserve">     Särki   Lukumäärä: 4   Yhteispaino: 158   (Suurin: 66 g)</t>
  </si>
  <si>
    <t xml:space="preserve">     Pasuri   Lukumäärä: 7   Yhteispaino: 671   (Suurin: 115 g)</t>
  </si>
  <si>
    <t xml:space="preserve">     Ahven   Lukumäärä: 8   Yhteispaino: 679   (Suurin: 248 g)</t>
  </si>
  <si>
    <t xml:space="preserve">     Kiiski   Lukumäärä: 5   Yhteispaino: 99   (Suurin: 52 g)</t>
  </si>
  <si>
    <t xml:space="preserve">     Hauki   Lukumäärä: 1   Yhteispaino: 542   (Suurin: 542 g)</t>
  </si>
  <si>
    <t xml:space="preserve">     Lahna   Lukumäärä: 1   Yhteispaino: 342   (Suurin: 342 g)</t>
  </si>
  <si>
    <t xml:space="preserve">     Ahven   Lukumäärä: 14   Yhteispaino: 448   (Suurin: 57 g)</t>
  </si>
  <si>
    <t xml:space="preserve">     Särki   Lukumäärä: 15   Yhteispaino: 581   (Suurin: 61 g)</t>
  </si>
  <si>
    <t xml:space="preserve">     Pasuri   Lukumäärä: 4   Yhteispaino: 354   (Suurin: 114 g)</t>
  </si>
  <si>
    <t xml:space="preserve">     emilsdabus [bermudu trij:</t>
  </si>
  <si>
    <t xml:space="preserve">     Ahven   Lukumäärä: 8   Yhteispaino: 326   (Suurin: 167 g)</t>
  </si>
  <si>
    <t xml:space="preserve">     Kiiski   Lukumäärä: 2   Yhteispaino: 34   (Suurin: 22 g)</t>
  </si>
  <si>
    <t xml:space="preserve">     Lahna   Lukumäärä: 1   Yhteispaino: 340   (Suurin: 340 g)</t>
  </si>
  <si>
    <t xml:space="preserve">     Pasuri   Lukumäärä: 1   Yhteispaino: 90   (Suurin: 90 g)</t>
  </si>
  <si>
    <t xml:space="preserve">     ANDO  Säyne  1407 g</t>
  </si>
  <si>
    <t>[Bermudu trijsturis] Guntars(Sigulda) [SUG]</t>
  </si>
  <si>
    <t>[Bermudu trijsturis] Emilsdabus [SK]</t>
  </si>
  <si>
    <t>Haapolahti. (9.3. 9:20/ 30 min/ Medium / All species / Normal ice) [24.02.2024 20:35]</t>
  </si>
  <si>
    <t xml:space="preserve">       1. [Baltie Laci] Pedro Lat [SV]  6884 g </t>
  </si>
  <si>
    <t xml:space="preserve">       2. [Karps] Klaidonis [SV]  6375 g </t>
  </si>
  <si>
    <t xml:space="preserve">       3. [TRIO] Vidas [SV]  5883 g </t>
  </si>
  <si>
    <t xml:space="preserve">       4. [Baltie Laci] janchuks_co [SUG]  5423 g </t>
  </si>
  <si>
    <t xml:space="preserve">       5. [Buras] merlins [SV]  4536 g </t>
  </si>
  <si>
    <t xml:space="preserve">       6. [SOYUZ] Ded [SUG]  3946 g </t>
  </si>
  <si>
    <t xml:space="preserve">       7. [Baltie Laci] osis55 [SK]  3819 g </t>
  </si>
  <si>
    <t xml:space="preserve">       8. [Trio] Terminator [SUG]  3556 g </t>
  </si>
  <si>
    <t xml:space="preserve">       9. [Karps] kamis [SK]  3519 g </t>
  </si>
  <si>
    <t xml:space="preserve">       10. [Karps] sharps [SUG]  3357 g </t>
  </si>
  <si>
    <t xml:space="preserve">      *11. [Bermudu trijsturis] Guntars(Sigulda) [SUG]  2626 g </t>
  </si>
  <si>
    <t xml:space="preserve">       12. [Buras] Gatis333 [SK]  2555 g </t>
  </si>
  <si>
    <t xml:space="preserve">       13. [Buras] gudritis [SUG]  2272 g </t>
  </si>
  <si>
    <t xml:space="preserve">       14. emilsdabus [bermudu trij  2038 g </t>
  </si>
  <si>
    <t xml:space="preserve">       15. [Trio] Lydeka [SK]  2006 g </t>
  </si>
  <si>
    <t xml:space="preserve">       16. [Krikumi] ANDO [SV]  1656 g </t>
  </si>
  <si>
    <t xml:space="preserve">       17. [Krikumi] Aiva [SUG]  1626 g </t>
  </si>
  <si>
    <t xml:space="preserve">       18. [SOYUZ] vv-35 [SV]  1549 g </t>
  </si>
  <si>
    <t xml:space="preserve">       19. [SOYUZ] SERg [SK]  1476 g </t>
  </si>
  <si>
    <t xml:space="preserve">       20. [Krikumi] Raitis LV [SK]  1100 g </t>
  </si>
  <si>
    <t xml:space="preserve">       21. [Bermudu trijsturis] WerNeo [SV]  0 g (disq)</t>
  </si>
  <si>
    <t xml:space="preserve">     Ahven   Lukumäärä: 11   Yhteispaino: 2507   (Suurin: 446 g)</t>
  </si>
  <si>
    <t xml:space="preserve">     Kiiski   Lukumäärä: 4   Yhteispaino: 67   (Suurin: 19 g)</t>
  </si>
  <si>
    <t xml:space="preserve">     Ahven   Lukumäärä: 20   Yhteispaino: 2188   (Suurin: 411 g)</t>
  </si>
  <si>
    <t xml:space="preserve">     Kiiski   Lukumäärä: 16   Yhteispaino: 254   (Suurin: 22 g)</t>
  </si>
  <si>
    <t xml:space="preserve">     Särki   Lukumäärä: 1   Yhteispaino: 25   (Suurin: 25 g)</t>
  </si>
  <si>
    <t xml:space="preserve">     Seipi   Lukumäärä: 8   Yhteispaino: 347   (Suurin: 82 g)</t>
  </si>
  <si>
    <t xml:space="preserve">     Pasuri   Lukumäärä: 9   Yhteispaino: 1030   (Suurin: 220 g)</t>
  </si>
  <si>
    <t xml:space="preserve">     Sulkava   Lukumäärä: 9   Yhteispaino: 1514   (Suurin: 218 g)</t>
  </si>
  <si>
    <t xml:space="preserve">     Säyne   Lukumäärä: 2   Yhteispaino: 779   (Suurin: 427 g)</t>
  </si>
  <si>
    <t xml:space="preserve">     Sorva   Lukumäärä: 11   Yhteispaino: 747   (Suurin: 100 g)</t>
  </si>
  <si>
    <t xml:space="preserve">     Ahven   Lukumäärä: 11   Yhteispaino: 1556   (Suurin: 283 g)</t>
  </si>
  <si>
    <t xml:space="preserve">     Lahna   Lukumäärä: 4   Yhteispaino: 404   (Suurin: 124 g)</t>
  </si>
  <si>
    <t xml:space="preserve">     Pasuri   Lukumäärä: 31   Yhteispaino: 2408   (Suurin: 220 g)</t>
  </si>
  <si>
    <t xml:space="preserve">     Sulkava   Lukumäärä: 5   Yhteispaino: 487   (Suurin: 115 g)</t>
  </si>
  <si>
    <t xml:space="preserve">     Säyne   Lukumäärä: 1   Yhteispaino: 727   (Suurin: 727 g)</t>
  </si>
  <si>
    <t xml:space="preserve">     Sorva   Lukumäärä: 12   Yhteispaino: 774   (Suurin: 84 g)</t>
  </si>
  <si>
    <t xml:space="preserve">     Ahven   Lukumäärä: 14   Yhteispaino: 2077   (Suurin: 346 g)</t>
  </si>
  <si>
    <t xml:space="preserve">     Kiiski   Lukumäärä: 5   Yhteispaino: 99   (Suurin: 24 g)</t>
  </si>
  <si>
    <t xml:space="preserve">     Lahna   Lukumäärä: 5   Yhteispaino: 1169   (Suurin: 821 g)</t>
  </si>
  <si>
    <t xml:space="preserve">     Pasuri   Lukumäärä: 9   Yhteispaino: 1440   (Suurin: 295 g)</t>
  </si>
  <si>
    <t xml:space="preserve">     Sulkava   Lukumäärä: 10   Yhteispaino: 1098   (Suurin: 137 g)</t>
  </si>
  <si>
    <t xml:space="preserve">     Ahven   Lukumäärä: 29   Yhteispaino: 3724   (Suurin: 389 g)</t>
  </si>
  <si>
    <t xml:space="preserve">     Kiiski   Lukumäärä: 13   Yhteispaino: 212   (Suurin: 25 g)</t>
  </si>
  <si>
    <t xml:space="preserve">     Kuha   Lukumäärä: 1   Yhteispaino: 552   (Suurin: 552 g)</t>
  </si>
  <si>
    <t xml:space="preserve">     Särki   Lukumäärä: 1   Yhteispaino: 37   (Suurin: 37 g)</t>
  </si>
  <si>
    <t xml:space="preserve">     Lahna   Lukumäärä: 3   Yhteispaino: 588   (Suurin: 390 g)</t>
  </si>
  <si>
    <t xml:space="preserve">     Pasuri   Lukumäärä: 4   Yhteispaino: 214   (Suurin: 63 g)</t>
  </si>
  <si>
    <t xml:space="preserve">     Sorva   Lukumäärä: 1   Yhteispaino: 96   (Suurin: 96 g)</t>
  </si>
  <si>
    <t xml:space="preserve">     Ahven   Lukumäärä: 16   Yhteispaino: 433   (Suurin: 33 g)</t>
  </si>
  <si>
    <t xml:space="preserve">     Hauki   Lukumäärä: 1   Yhteispaino: 1181   (Suurin: 1181 g)</t>
  </si>
  <si>
    <t xml:space="preserve">     Särki   Lukumäärä: 14   Yhteispaino: 555   (Suurin: 82 g)</t>
  </si>
  <si>
    <t xml:space="preserve">     Pasuri   Lukumäärä: 12   Yhteispaino: 613   (Suurin: 76 g)</t>
  </si>
  <si>
    <t xml:space="preserve">     Sulkava   Lukumäärä: 13   Yhteispaino: 1308   (Suurin: 118 g)</t>
  </si>
  <si>
    <t xml:space="preserve">     Sorva   Lukumäärä: 8   Yhteispaino: 446   (Suurin: 77 g)</t>
  </si>
  <si>
    <t xml:space="preserve">     Ahven   Lukumäärä: 25   Yhteispaino: 2477   (Suurin: 491 g)</t>
  </si>
  <si>
    <t xml:space="preserve">     Kiiski   Lukumäärä: 9   Yhteispaino: 143   (Suurin: 23 g)</t>
  </si>
  <si>
    <t xml:space="preserve">     Pasuri   Lukumäärä: 12   Yhteispaino: 1015   (Suurin: 208 g)</t>
  </si>
  <si>
    <t xml:space="preserve">     Säyne   Lukumäärä: 1   Yhteispaino: 311   (Suurin: 311 g)</t>
  </si>
  <si>
    <t xml:space="preserve">     Ahven   Lukumäärä: 29   Yhteispaino: 1321   (Suurin: 127 g)</t>
  </si>
  <si>
    <t xml:space="preserve">     Kiiski   Lukumäärä: 2   Yhteispaino: 45   (Suurin: 26 g)</t>
  </si>
  <si>
    <t xml:space="preserve">     Särki   Lukumäärä: 11   Yhteispaino: 336   (Suurin: 48 g)</t>
  </si>
  <si>
    <t xml:space="preserve">     Seipi   Lukumäärä: 1   Yhteispaino: 36   (Suurin: 36 g)</t>
  </si>
  <si>
    <t xml:space="preserve">     Lahna   Lukumäärä: 6   Yhteispaino: 1245   (Suurin: 696 g)</t>
  </si>
  <si>
    <t xml:space="preserve">     Pasuri   Lukumäärä: 12   Yhteispaino: 625   (Suurin: 78 g)</t>
  </si>
  <si>
    <t xml:space="preserve">     Sorva   Lukumäärä: 4   Yhteispaino: 211   (Suurin: 83 g)</t>
  </si>
  <si>
    <t xml:space="preserve">     Ahven   Lukumäärä: 21   Yhteispaino: 3432   (Suurin: 324 g)</t>
  </si>
  <si>
    <t xml:space="preserve">     Sulkava   Lukumäärä: 1   Yhteispaino: 124   (Suurin: 124 g)</t>
  </si>
  <si>
    <t xml:space="preserve">     Ahven   Lukumäärä: 11   Yhteispaino: 336   (Suurin: 47 g)</t>
  </si>
  <si>
    <t xml:space="preserve">     Kiiski   Lukumäärä: 10   Yhteispaino: 168   (Suurin: 24 g)</t>
  </si>
  <si>
    <t xml:space="preserve">     Särki   Lukumäärä: 7   Yhteispaino: 198   (Suurin: 42 g)</t>
  </si>
  <si>
    <t xml:space="preserve">     Lahna   Lukumäärä: 4   Yhteispaino: 398   (Suurin: 117 g)</t>
  </si>
  <si>
    <t xml:space="preserve">     Pasuri   Lukumäärä: 9   Yhteispaino: 420   (Suurin: 55 g)</t>
  </si>
  <si>
    <t xml:space="preserve">     Sulkava   Lukumäärä: 6   Yhteispaino: 669   (Suurin: 141 g)</t>
  </si>
  <si>
    <t xml:space="preserve">     Sorva   Lukumäärä: 20   Yhteispaino: 1330   (Suurin: 92 g)</t>
  </si>
  <si>
    <t xml:space="preserve">     Ahven   Lukumäärä: 16   Yhteispaino: 3046   (Suurin: 442 g)</t>
  </si>
  <si>
    <t xml:space="preserve">     Pasuri   Lukumäärä: 1   Yhteispaino: 91   (Suurin: 91 g)</t>
  </si>
  <si>
    <t xml:space="preserve">     Sulkava   Lukumäärä: 2   Yhteispaino: 220   (Suurin: 114 g)</t>
  </si>
  <si>
    <t xml:space="preserve">     Ahven   Lukumäärä: 31   Yhteispaino: 876   (Suurin: 40 g)</t>
  </si>
  <si>
    <t xml:space="preserve">     Kiiski   Lukumäärä: 6   Yhteispaino: 117   (Suurin: 25 g)</t>
  </si>
  <si>
    <t xml:space="preserve">     Särki   Lukumäärä: 11   Yhteispaino: 271   (Suurin: 38 g)</t>
  </si>
  <si>
    <t xml:space="preserve">     Seipi   Lukumäärä: 2   Yhteispaino: 61   (Suurin: 34 g)</t>
  </si>
  <si>
    <t xml:space="preserve">     Pasuri   Lukumäärä: 17   Yhteispaino: 884   (Suurin: 79 g)</t>
  </si>
  <si>
    <t xml:space="preserve">     Sorva   Lukumäärä: 5   Yhteispaino: 332   (Suurin: 80 g)</t>
  </si>
  <si>
    <t xml:space="preserve">     Salakka   Lukumäärä: 1   Yhteispaino: 14   (Suurin: 14 g)</t>
  </si>
  <si>
    <t xml:space="preserve">     Ahven   Lukumäärä: 20   Yhteispaino: 772   (Suurin: 285 g)</t>
  </si>
  <si>
    <t xml:space="preserve">     Sulkava   Lukumäärä: 8   Yhteispaino: 1184   (Suurin: 184 g)</t>
  </si>
  <si>
    <t xml:space="preserve">     Sorva   Lukumäärä: 6   Yhteispaino: 316   (Suurin: 89 g)</t>
  </si>
  <si>
    <t xml:space="preserve">     Ahven   Lukumäärä: 18   Yhteispaino: 474   (Suurin: 46 g)</t>
  </si>
  <si>
    <t xml:space="preserve">     Kiiski   Lukumäärä: 5   Yhteispaino: 59   (Suurin: 19 g)</t>
  </si>
  <si>
    <t xml:space="preserve">     Särki   Lukumäärä: 4   Yhteispaino: 116   (Suurin: 34 g)</t>
  </si>
  <si>
    <t xml:space="preserve">     Lahna   Lukumäärä: 1   Yhteispaino: 103   (Suurin: 103 g)</t>
  </si>
  <si>
    <t xml:space="preserve">     Sulkava   Lukumäärä: 8   Yhteispaino: 814   (Suurin: 143 g)</t>
  </si>
  <si>
    <t xml:space="preserve">     Sorva   Lukumäärä: 7   Yhteispaino: 472   (Suurin: 85 g)</t>
  </si>
  <si>
    <t xml:space="preserve">     Ahven   Lukumäärä: 31   Yhteispaino: 912   (Suurin: 51 g)</t>
  </si>
  <si>
    <t xml:space="preserve">     Kiiski   Lukumäärä: 4   Yhteispaino: 75   (Suurin: 23 g)</t>
  </si>
  <si>
    <t xml:space="preserve">     Seipi   Lukumäärä: 1   Yhteispaino: 11   (Suurin: 11 g)</t>
  </si>
  <si>
    <t xml:space="preserve">     Pasuri   Lukumäärä: 12   Yhteispaino: 641   (Suurin: 87 g)</t>
  </si>
  <si>
    <t xml:space="preserve">     Sulkava   Lukumäärä: 2   Yhteispaino: 209   (Suurin: 122 g)</t>
  </si>
  <si>
    <t xml:space="preserve">     Sorva   Lukumäärä: 2   Yhteispaino: 121   (Suurin: 65 g)</t>
  </si>
  <si>
    <t xml:space="preserve">     Ahven   Lukumäärä: 6   Yhteispaino: 318   (Suurin: 158 g)</t>
  </si>
  <si>
    <t xml:space="preserve">     Kiiski   Lukumäärä: 6   Yhteispaino: 105   (Suurin: 24 g)</t>
  </si>
  <si>
    <t xml:space="preserve">     Seipi   Lukumäärä: 3   Yhteispaino: 102   (Suurin: 39 g)</t>
  </si>
  <si>
    <t xml:space="preserve">     Pasuri   Lukumäärä: 8   Yhteispaino: 581   (Suurin: 113 g)</t>
  </si>
  <si>
    <t xml:space="preserve">     Sulkava   Lukumäärä: 4   Yhteispaino: 482   (Suurin: 148 g)</t>
  </si>
  <si>
    <t xml:space="preserve">     Sorva   Lukumäärä: 1   Yhteispaino: 68   (Suurin: 68 g)</t>
  </si>
  <si>
    <t xml:space="preserve">     Ahven   Lukumäärä: 8   Yhteispaino: 260   (Suurin: 45 g)</t>
  </si>
  <si>
    <t xml:space="preserve">     Kiiski   Lukumäärä: 6   Yhteispaino: 125   (Suurin: 26 g)</t>
  </si>
  <si>
    <t xml:space="preserve">     Särki   Lukumäärä: 3   Yhteispaino: 109   (Suurin: 42 g)</t>
  </si>
  <si>
    <t xml:space="preserve">     Seipi   Lukumäärä: 1   Yhteispaino: 82   (Suurin: 82 g)</t>
  </si>
  <si>
    <t xml:space="preserve">     Lahna   Lukumäärä: 4   Yhteispaino: 443   (Suurin: 140 g)</t>
  </si>
  <si>
    <t xml:space="preserve">     Pasuri   Lukumäärä: 4   Yhteispaino: 581   (Suurin: 219 g)</t>
  </si>
  <si>
    <t xml:space="preserve">     Sorva   Lukumäärä: 1   Yhteispaino: 26   (Suurin: 26 g)</t>
  </si>
  <si>
    <t xml:space="preserve">     Ahven   Lukumäärä: 6   Yhteispaino: 1427   (Suurin: 393 g)</t>
  </si>
  <si>
    <t xml:space="preserve">     Seipi   Lukumäärä: 4   Yhteispaino: 122   (Suurin: 49 g)</t>
  </si>
  <si>
    <t xml:space="preserve">     Ahven   Lukumäärä: 10   Yhteispaino: 342   (Suurin: 43 g)</t>
  </si>
  <si>
    <t xml:space="preserve">     Kiiski   Lukumäärä: 2   Yhteispaino: 37   (Suurin: 19 g)</t>
  </si>
  <si>
    <t xml:space="preserve">     Särki   Lukumäärä: 9   Yhteispaino: 301   (Suurin: 46 g)</t>
  </si>
  <si>
    <t xml:space="preserve">     Seipi   Lukumäärä: 5   Yhteispaino: 148   (Suurin: 42 g)</t>
  </si>
  <si>
    <t xml:space="preserve">     Pasuri   Lukumäärä: 2   Yhteispaino: 88   (Suurin: 47 g)</t>
  </si>
  <si>
    <t xml:space="preserve">     Sulkava   Lukumäärä: 5   Yhteispaino: 450   (Suurin: 119 g)</t>
  </si>
  <si>
    <t xml:space="preserve">     Sorva   Lukumäärä: 2   Yhteispaino: 97   (Suurin: 62 g)</t>
  </si>
  <si>
    <t xml:space="preserve">     Salakka   Lukumäärä: 1   Yhteispaino: 13   (Suurin: 13 g)</t>
  </si>
  <si>
    <t xml:space="preserve">     Ahven   Lukumäärä: 1   Yhteispaino: 19   (Suurin: 19 g)</t>
  </si>
  <si>
    <t xml:space="preserve">     Kiiski   Lukumäärä: 13   Yhteispaino: 216   (Suurin: 30 g)</t>
  </si>
  <si>
    <t xml:space="preserve">     Särki   Lukumäärä: 2   Yhteispaino: 68   (Suurin: 35 g)</t>
  </si>
  <si>
    <t xml:space="preserve">     Seipi   Lukumäärä: 3   Yhteispaino: 98   (Suurin: 34 g)</t>
  </si>
  <si>
    <t xml:space="preserve">     Pasuri   Lukumäärä: 10   Yhteispaino: 520   (Suurin: 80 g)</t>
  </si>
  <si>
    <t xml:space="preserve">     Sorva   Lukumäärä: 3   Yhteispaino: 179   (Suurin: 85 g)</t>
  </si>
  <si>
    <t xml:space="preserve">     merlins  Hauki  1181 g</t>
  </si>
  <si>
    <t>Iso-Söimi. (20.3. 9:20/ 30 min/ Medium / Normal / Normal ice) [24.02.2024 21:11]</t>
  </si>
  <si>
    <t xml:space="preserve">       1. [Buras] merlins [SV]  9419 g </t>
  </si>
  <si>
    <t xml:space="preserve">       2. [Krikumi] Raitis LV [SK]  8817 g </t>
  </si>
  <si>
    <t xml:space="preserve">       3. [Baltie Laci] Pedro Lat [SV]  7683 g </t>
  </si>
  <si>
    <t xml:space="preserve">       4. [Karps] kamis [SK]  7624 g </t>
  </si>
  <si>
    <t xml:space="preserve">       5. [Trio] Lydeka [SK]  6351 g </t>
  </si>
  <si>
    <t xml:space="preserve">       6. [TRIO] Vidas [SV]  6261 g </t>
  </si>
  <si>
    <t xml:space="preserve">       7. [bermudaTr][sk]emilsdabu  5801 g </t>
  </si>
  <si>
    <t xml:space="preserve">       8. [Baltie Laci] osis55 [SK]  5586 g </t>
  </si>
  <si>
    <t xml:space="preserve">       9. [SOYUZ] vv-35 [SV]  5248 g </t>
  </si>
  <si>
    <t xml:space="preserve">      *10. [Bermudu trijsturis] Guntars(Sigulda) [SUG]  5219 g </t>
  </si>
  <si>
    <t xml:space="preserve">       11. [Karps] Klaidonis [SV]  5133 g </t>
  </si>
  <si>
    <t xml:space="preserve">       12. [Baltie Laci] janchuks_co [SUG]  5087 g </t>
  </si>
  <si>
    <t xml:space="preserve">       13. [Karps] sharps [SUG]  4072 g </t>
  </si>
  <si>
    <t xml:space="preserve">       14. [Buras] Gatis333 [SK]  4054 g </t>
  </si>
  <si>
    <t xml:space="preserve">       15. [SOYUZ] Ded [SUG]  3857 g </t>
  </si>
  <si>
    <t xml:space="preserve">       16. [Trio] Terminator [SUG]  3384 g </t>
  </si>
  <si>
    <t xml:space="preserve">       17. [Bermudu trijsturis] WerNeo [SV]  3289 g </t>
  </si>
  <si>
    <t xml:space="preserve">       18. [Buras] gudritis [SUG]  2973 g </t>
  </si>
  <si>
    <t xml:space="preserve">       19. [Krikumi] ANDO [SV]  2398 g </t>
  </si>
  <si>
    <t xml:space="preserve">       20. [Krikumi] Aiva [SUG]  2069 g </t>
  </si>
  <si>
    <t xml:space="preserve">       21. [SOYUZ] SERg [SK]  516 g </t>
  </si>
  <si>
    <t xml:space="preserve">     Rautu   Lukumäärä: 2   Yhteispaino: 988   (Suurin: 630 g)</t>
  </si>
  <si>
    <t xml:space="preserve">     Harjus   Lukumäärä: 9   Yhteispaino: 3872   (Suurin: 732 g)</t>
  </si>
  <si>
    <t xml:space="preserve">     Siika   Lukumäärä: 1   Yhteispaino: 359   (Suurin: 359 g)</t>
  </si>
  <si>
    <t xml:space="preserve">     Ahven   Lukumäärä: 3   Yhteispaino: 98   (Suurin: 42 g)</t>
  </si>
  <si>
    <t xml:space="preserve">     Rautu   Lukumäärä: 25   Yhteispaino: 9321   (Suurin: 766 g)</t>
  </si>
  <si>
    <t xml:space="preserve">     Taimen   Lukumäärä: 1   Yhteispaino: 686   (Suurin: 686 g)</t>
  </si>
  <si>
    <t xml:space="preserve">     Rautu   Lukumäärä: 2   Yhteispaino: 817   (Suurin: 454 g)</t>
  </si>
  <si>
    <t xml:space="preserve">     Harjus   Lukumäärä: 22   Yhteispaino: 7230   (Suurin: 408 g)</t>
  </si>
  <si>
    <t xml:space="preserve">     Siika   Lukumäärä: 1   Yhteispaino: 84   (Suurin: 84 g)</t>
  </si>
  <si>
    <t xml:space="preserve">     Taimen   Lukumäärä: 2   Yhteispaino: 2026   (Suurin: 1357 g)</t>
  </si>
  <si>
    <t xml:space="preserve">     Rautu   Lukumäärä: 15   Yhteispaino: 5657   (Suurin: 719 g)</t>
  </si>
  <si>
    <t xml:space="preserve">     Ahven   Lukumäärä: 5   Yhteispaino: 205   (Suurin: 51 g)</t>
  </si>
  <si>
    <t xml:space="preserve">     Harjus   Lukumäärä: 1   Yhteispaino: 236   (Suurin: 236 g)</t>
  </si>
  <si>
    <t xml:space="preserve">     Siika   Lukumäärä: 20   Yhteispaino: 7183   (Suurin: 647 g)</t>
  </si>
  <si>
    <t xml:space="preserve">     Ahven   Lukumäärä: 7   Yhteispaino: 226   (Suurin: 40 g)</t>
  </si>
  <si>
    <t xml:space="preserve">     Rautu   Lukumäärä: 5   Yhteispaino: 1671   (Suurin: 455 g)</t>
  </si>
  <si>
    <t xml:space="preserve">     Siika   Lukumäärä: 23   Yhteispaino: 4454   (Suurin: 624 g)</t>
  </si>
  <si>
    <t xml:space="preserve">     Rautu   Lukumäärä: 11   Yhteispaino: 4230   (Suurin: 855 g)</t>
  </si>
  <si>
    <t xml:space="preserve">     Harjus   Lukumäärä: 2   Yhteispaino: 745   (Suurin: 377 g)</t>
  </si>
  <si>
    <t xml:space="preserve">     Siika   Lukumäärä: 5   Yhteispaino: 1286   (Suurin: 316 g)</t>
  </si>
  <si>
    <t xml:space="preserve">     [bermudaTr][sk]emilsdabu:</t>
  </si>
  <si>
    <t xml:space="preserve">     Ahven   Lukumäärä: 6   Yhteispaino: 106   (Suurin: 23 g)</t>
  </si>
  <si>
    <t xml:space="preserve">     Harjus   Lukumäärä: 15   Yhteispaino: 5695   (Suurin: 593 g)</t>
  </si>
  <si>
    <t xml:space="preserve">     Ahven   Lukumäärä: 3   Yhteispaino: 85   (Suurin: 35 g)</t>
  </si>
  <si>
    <t xml:space="preserve">     Harjus   Lukumäärä: 8   Yhteispaino: 2780   (Suurin: 404 g)</t>
  </si>
  <si>
    <t xml:space="preserve">     Siika   Lukumäärä: 8   Yhteispaino: 2721   (Suurin: 535 g)</t>
  </si>
  <si>
    <t xml:space="preserve">     Taimen   Lukumäärä: 1   Yhteispaino: 1601   (Suurin: 1601 g)</t>
  </si>
  <si>
    <t xml:space="preserve">     Rautu   Lukumäärä: 6   Yhteispaino: 3140   (Suurin: 597 g)</t>
  </si>
  <si>
    <t xml:space="preserve">     H.nieriä   Lukumäärä: 1   Yhteispaino: 507   (Suurin: 507 g)</t>
  </si>
  <si>
    <t xml:space="preserve">     Ahven   Lukumäärä: 10   Yhteispaino: 410   (Suurin: 62 g)</t>
  </si>
  <si>
    <t xml:space="preserve">     Rautu   Lukumäärä: 2   Yhteispaino: 1159   (Suurin: 604 g)</t>
  </si>
  <si>
    <t xml:space="preserve">     H.nieriä   Lukumäärä: 1   Yhteispaino: 1027   (Suurin: 1027 g)</t>
  </si>
  <si>
    <t xml:space="preserve">     Harjus   Lukumäärä: 7   Yhteispaino: 2537   (Suurin: 446 g)</t>
  </si>
  <si>
    <t xml:space="preserve">     Ahven   Lukumäärä: 4   Yhteispaino: 147   (Suurin: 44 g)</t>
  </si>
  <si>
    <t xml:space="preserve">     Harjus   Lukumäärä: 13   Yhteispaino: 4881   (Suurin: 464 g)</t>
  </si>
  <si>
    <t xml:space="preserve">     Siika   Lukumäärä: 1   Yhteispaino: 59   (Suurin: 59 g)</t>
  </si>
  <si>
    <t xml:space="preserve">     Hauki   Lukumäärä: 1   Yhteispaino: 848   (Suurin: 848 g)</t>
  </si>
  <si>
    <t xml:space="preserve">     Rautu   Lukumäärä: 5   Yhteispaino: 1393   (Suurin: 342 g)</t>
  </si>
  <si>
    <t xml:space="preserve">     Harjus   Lukumäärä: 4   Yhteispaino: 1502   (Suurin: 447 g)</t>
  </si>
  <si>
    <t xml:space="preserve">     Siika   Lukumäärä: 4   Yhteispaino: 329   (Suurin: 123 g)</t>
  </si>
  <si>
    <t xml:space="preserve">     Ahven   Lukumäärä: 12   Yhteispaino: 352   (Suurin: 38 g)</t>
  </si>
  <si>
    <t xml:space="preserve">     Hauki   Lukumäärä: 1   Yhteispaino: 728   (Suurin: 728 g)</t>
  </si>
  <si>
    <t xml:space="preserve">     Rautu   Lukumäärä: 1   Yhteispaino: 819   (Suurin: 819 g)</t>
  </si>
  <si>
    <t xml:space="preserve">     Harjus   Lukumäärä: 6   Yhteispaino: 2085   (Suurin: 411 g)</t>
  </si>
  <si>
    <t xml:space="preserve">     Siika   Lukumäärä: 1   Yhteispaino: 70   (Suurin: 70 g)</t>
  </si>
  <si>
    <t xml:space="preserve">     Ahven   Lukumäärä: 9   Yhteispaino: 337   (Suurin: 47 g)</t>
  </si>
  <si>
    <t xml:space="preserve">     Harjus   Lukumäärä: 9   Yhteispaino: 3520   (Suurin: 625 g)</t>
  </si>
  <si>
    <t xml:space="preserve">     Rautu   Lukumäärä: 2   Yhteispaino: 490   (Suurin: 300 g)</t>
  </si>
  <si>
    <t xml:space="preserve">     Harjus   Lukumäärä: 7   Yhteispaino: 2720   (Suurin: 420 g)</t>
  </si>
  <si>
    <t xml:space="preserve">     Siika   Lukumäärä: 3   Yhteispaino: 174   (Suurin: 62 g)</t>
  </si>
  <si>
    <t xml:space="preserve">     Harjus   Lukumäärä: 7   Yhteispaino: 3289   (Suurin: 704 g)</t>
  </si>
  <si>
    <t xml:space="preserve">     Rautu   Lukumäärä: 1   Yhteispaino: 261   (Suurin: 261 g)</t>
  </si>
  <si>
    <t xml:space="preserve">     Harjus   Lukumäärä: 6   Yhteispaino: 2362   (Suurin: 482 g)</t>
  </si>
  <si>
    <t xml:space="preserve">     Siika   Lukumäärä: 4   Yhteispaino: 350   (Suurin: 148 g)</t>
  </si>
  <si>
    <t xml:space="preserve">     Hauki   Lukumäärä: 1   Yhteispaino: 555   (Suurin: 555 g)</t>
  </si>
  <si>
    <t xml:space="preserve">     Rautu   Lukumäärä: 3   Yhteispaino: 1039   (Suurin: 447 g)</t>
  </si>
  <si>
    <t xml:space="preserve">     Harjus   Lukumäärä: 2   Yhteispaino: 774   (Suurin: 396 g)</t>
  </si>
  <si>
    <t xml:space="preserve">     H.nieriä   Lukumäärä: 1   Yhteispaino: 558   (Suurin: 558 g)</t>
  </si>
  <si>
    <t xml:space="preserve">     Harjus   Lukumäärä: 5   Yhteispaino: 1511   (Suurin: 392 g)</t>
  </si>
  <si>
    <t xml:space="preserve">     Siika   Lukumäärä: 2   Yhteispaino: 516   (Suurin: 258 g)</t>
  </si>
  <si>
    <t xml:space="preserve">     vv-35  Taimen  1601 g</t>
  </si>
  <si>
    <t>[KARPS] sharps [SUG]</t>
  </si>
  <si>
    <t>[Krikumi]  Aiva [SUG]</t>
  </si>
  <si>
    <t>SOYUZ (vv-35, Ded, SERg),</t>
  </si>
  <si>
    <t>Bermudu trijsturis (WerNeo, Ejus, Guntars(Sigulda)),</t>
  </si>
  <si>
    <t>Karps (Pantera, Kamis, SHARPS),</t>
  </si>
  <si>
    <t>Krikumi (Ando, papa lv, Raitis LV),</t>
  </si>
  <si>
    <t>AKB (Kendijs, Aigarito, Badapataga),</t>
  </si>
  <si>
    <t>Centrinieks (Halav4iks, Peecis, Olgis),</t>
  </si>
  <si>
    <t>Komandu kopvērtējums (pēc 8. kārtas)</t>
  </si>
  <si>
    <t>Komandu kopvērtējums (pēc 9. kārtas)</t>
  </si>
  <si>
    <t>"Trīs pret trīs" 9. kārta.</t>
  </si>
  <si>
    <r>
      <t xml:space="preserve">Bermudu trijsturis </t>
    </r>
    <r>
      <rPr>
        <sz val="10"/>
        <rFont val="Arial"/>
        <family val="0"/>
      </rPr>
      <t>(WerNeo, Ejus, Guntars(Sigulda) Emilsdabus),</t>
    </r>
  </si>
  <si>
    <r>
      <t xml:space="preserve">Bermudu trijsturis </t>
    </r>
    <r>
      <rPr>
        <sz val="10"/>
        <rFont val="Arial"/>
        <family val="0"/>
      </rPr>
      <t>(WerNeo, Emilsdabus, Guntars(Sigulda)),</t>
    </r>
  </si>
  <si>
    <t>haukilahti</t>
  </si>
  <si>
    <t>jormuanlahti</t>
  </si>
  <si>
    <t>kivijoki</t>
  </si>
  <si>
    <t>korpipuro</t>
  </si>
  <si>
    <t>kuikansalmi</t>
  </si>
  <si>
    <t>Meri</t>
  </si>
  <si>
    <t>Mudusjarvi</t>
  </si>
  <si>
    <t>Palusjarvi</t>
  </si>
  <si>
    <t>perejarvi</t>
  </si>
  <si>
    <t>pitkalampi</t>
  </si>
  <si>
    <t>pohjalampi</t>
  </si>
  <si>
    <t>Niemisjarvet</t>
  </si>
  <si>
    <t>whitefish, roach</t>
  </si>
  <si>
    <t>Bream, Slv. Bream,</t>
  </si>
  <si>
    <t>ruffe, trout, whitefish</t>
  </si>
  <si>
    <t>Pitkalampi (3-1, all, 30), spec. – Pike, Ruffe,</t>
  </si>
  <si>
    <t>Taivallampi (3-1, all, 30), spec. – Pike, RB Trout, Trout,</t>
  </si>
  <si>
    <t>Iso-Ruhijarvi (3-1, all, 30), spec. – Perch, Roach,</t>
  </si>
  <si>
    <t>Pitkälampi. (22.3. 9:20/ 30 min/ Medium / All species / Normal ice) [02.03.2024 20:00]</t>
  </si>
  <si>
    <t xml:space="preserve">       1. [SOYUZ] vv-35 [SV]  3287 g </t>
  </si>
  <si>
    <t xml:space="preserve">       2. [Baltie Laci] Pedro Lat [SV]  2885 g </t>
  </si>
  <si>
    <t xml:space="preserve">       3. [KRIKUMI] RINA [SUG]  2276 g </t>
  </si>
  <si>
    <t xml:space="preserve">       4. [Baltie Laci] osis55 [SK]  2079 g </t>
  </si>
  <si>
    <t xml:space="preserve">       5. [Bermudu trijsturis] WerNeo [SV]  1633 g </t>
  </si>
  <si>
    <t xml:space="preserve">       6. [Buras] merlins [SV]  1439 g </t>
  </si>
  <si>
    <t xml:space="preserve">       7. [Krikumi] Raitis LV [SK]  1162 g </t>
  </si>
  <si>
    <t xml:space="preserve">       8. [Trio] Terminator [SUG]  1130 g </t>
  </si>
  <si>
    <t xml:space="preserve">      *9. [Bermudu trijsturis] Guntars(Sigulda) [SK]  996 g </t>
  </si>
  <si>
    <t xml:space="preserve">       10. [Trio] Lydeka [SK]  995 g </t>
  </si>
  <si>
    <t xml:space="preserve">       11. [TRIO] Vidas [SV]  861 g </t>
  </si>
  <si>
    <t xml:space="preserve">       12. [Buras] Gatis333 [SK]  817 g </t>
  </si>
  <si>
    <t xml:space="preserve">       13. [SOYUZ] SERg [SK]  799 g </t>
  </si>
  <si>
    <t xml:space="preserve">       14. [SOYUZ] Ded [SUG]  791 g </t>
  </si>
  <si>
    <t xml:space="preserve">       15. [Karps] kamis [SUG]  783 g </t>
  </si>
  <si>
    <t xml:space="preserve">       16. [Baltie Laci] janchuks_co [SUG]  748 g </t>
  </si>
  <si>
    <t xml:space="preserve">       17. [Karps] sharps [SV]  722 g </t>
  </si>
  <si>
    <t xml:space="preserve">       18. [Krikumi] ANDO [SV]  640 g </t>
  </si>
  <si>
    <t xml:space="preserve">       19. [Buras] gudritis [SUG]  574 g </t>
  </si>
  <si>
    <t xml:space="preserve">       20. [Karps] Pantera [SK]  148 g </t>
  </si>
  <si>
    <t xml:space="preserve">       21. [Karps] &lt;- Klaidonis [SV]  0 g </t>
  </si>
  <si>
    <t xml:space="preserve">     Ahven   Lukumäärä: 17   Yhteispaino: 358   (Suurin: 48 g)</t>
  </si>
  <si>
    <t xml:space="preserve">     Kiiski   Lukumäärä: 8   Yhteispaino: 132   (Suurin: 36 g)</t>
  </si>
  <si>
    <t xml:space="preserve">     Hauki   Lukumäärä: 2   Yhteispaino: 506   (Suurin: 285 g)</t>
  </si>
  <si>
    <t xml:space="preserve">     Ahven   Lukumäärä: 11   Yhteispaino: 481   (Suurin: 68 g)</t>
  </si>
  <si>
    <t xml:space="preserve">     Kiiski   Lukumäärä: 17   Yhteispaino: 597   (Suurin: 87 g)</t>
  </si>
  <si>
    <t xml:space="preserve">     Hauki   Lukumäärä: 2   Yhteispaino: 2209   (Suurin: 1892 g)</t>
  </si>
  <si>
    <t xml:space="preserve">     Ahven   Lukumäärä: 23   Yhteispaino: 678   (Suurin: 64 g)</t>
  </si>
  <si>
    <t xml:space="preserve">     Kiiski   Lukumäärä: 9   Yhteispaino: 110   (Suurin: 38 g)</t>
  </si>
  <si>
    <t xml:space="preserve">     Hauki   Lukumäärä: 3   Yhteispaino: 2097   (Suurin: 1001 g)</t>
  </si>
  <si>
    <t xml:space="preserve">     Ahven   Lukumäärä: 27   Yhteispaino: 944   (Suurin: 110 g)</t>
  </si>
  <si>
    <t xml:space="preserve">     Kiiski   Lukumäärä: 10   Yhteispaino: 253   (Suurin: 54 g)</t>
  </si>
  <si>
    <t xml:space="preserve">     Hauki   Lukumäärä: 3   Yhteispaino: 1079   (Suurin: 528 g)</t>
  </si>
  <si>
    <t xml:space="preserve">     Ahven   Lukumäärä: 27   Yhteispaino: 1924   (Suurin: 402 g)</t>
  </si>
  <si>
    <t xml:space="preserve">     Kiiski   Lukumäärä: 12   Yhteispaino: 155   (Suurin: 30 g)</t>
  </si>
  <si>
    <t xml:space="preserve">     Ahven   Lukumäärä: 24   Yhteispaino: 1574   (Suurin: 205 g)</t>
  </si>
  <si>
    <t xml:space="preserve">     Kiiski   Lukumäärä: 4   Yhteispaino: 59   (Suurin: 20 g)</t>
  </si>
  <si>
    <t xml:space="preserve">     Ahven   Lukumäärä: 43   Yhteispaino: 1347   (Suurin: 339 g)</t>
  </si>
  <si>
    <t xml:space="preserve">     Kiiski   Lukumäärä: 11   Yhteispaino: 92   (Suurin: 12 g)</t>
  </si>
  <si>
    <t xml:space="preserve">     Ahven   Lukumäärä: 36   Yhteispaino: 1015   (Suurin: 71 g)</t>
  </si>
  <si>
    <t xml:space="preserve">     Kiiski   Lukumäärä: 5   Yhteispaino: 147   (Suurin: 43 g)</t>
  </si>
  <si>
    <t xml:space="preserve">     Ahven   Lukumäärä: 11   Yhteispaino: 453   (Suurin: 131 g)</t>
  </si>
  <si>
    <t xml:space="preserve">     Kiiski   Lukumäärä: 16   Yhteispaino: 151   (Suurin: 15 g)</t>
  </si>
  <si>
    <t xml:space="preserve">     Hauki   Lukumäärä: 2   Yhteispaino: 526   (Suurin: 313 g)</t>
  </si>
  <si>
    <t xml:space="preserve">     Ahven   Lukumäärä: 17   Yhteispaino: 582   (Suurin: 228 g)</t>
  </si>
  <si>
    <t xml:space="preserve">     Kiiski   Lukumäärä: 9   Yhteispaino: 97   (Suurin: 16 g)</t>
  </si>
  <si>
    <t xml:space="preserve">     Ahven   Lukumäärä: 15   Yhteispaino: 552   (Suurin: 135 g)</t>
  </si>
  <si>
    <t xml:space="preserve">     Kiiski   Lukumäärä: 25   Yhteispaino: 309   (Suurin: 58 g)</t>
  </si>
  <si>
    <t xml:space="preserve">     Ahven   Lukumäärä: 25   Yhteispaino: 715   (Suurin: 74 g)</t>
  </si>
  <si>
    <t xml:space="preserve">     Kiiski   Lukumäärä: 5   Yhteispaino: 102   (Suurin: 61 g)</t>
  </si>
  <si>
    <t xml:space="preserve">     Ahven   Lukumäärä: 8   Yhteispaino: 420   (Suurin: 282 g)</t>
  </si>
  <si>
    <t xml:space="preserve">     Kiiski   Lukumäärä: 34   Yhteispaino: 379   (Suurin: 42 g)</t>
  </si>
  <si>
    <t xml:space="preserve">     Ahven   Lukumäärä: 4   Yhteispaino: 137   (Suurin: 48 g)</t>
  </si>
  <si>
    <t xml:space="preserve">     Kiiski   Lukumäärä: 26   Yhteispaino: 318   (Suurin: 54 g)</t>
  </si>
  <si>
    <t xml:space="preserve">     Hauki   Lukumäärä: 1   Yhteispaino: 336   (Suurin: 336 g)</t>
  </si>
  <si>
    <t xml:space="preserve">     Ahven   Lukumäärä: 19   Yhteispaino: 667   (Suurin: 85 g)</t>
  </si>
  <si>
    <t xml:space="preserve">     Kiiski   Lukumäärä: 8   Yhteispaino: 116   (Suurin: 22 g)</t>
  </si>
  <si>
    <t xml:space="preserve">     Ahven   Lukumäärä: 15   Yhteispaino: 587   (Suurin: 144 g)</t>
  </si>
  <si>
    <t xml:space="preserve">     Kiiski   Lukumäärä: 10   Yhteispaino: 161   (Suurin: 34 g)</t>
  </si>
  <si>
    <t xml:space="preserve">     Ahven   Lukumäärä: 17   Yhteispaino: 587   (Suurin: 68 g)</t>
  </si>
  <si>
    <t xml:space="preserve">     Kiiski   Lukumäärä: 9   Yhteispaino: 135   (Suurin: 20 g)</t>
  </si>
  <si>
    <t xml:space="preserve">     Ahven   Lukumäärä: 10   Yhteispaino: 327   (Suurin: 61 g)</t>
  </si>
  <si>
    <t xml:space="preserve">     Kiiski   Lukumäärä: 14   Yhteispaino: 313   (Suurin: 67 g)</t>
  </si>
  <si>
    <t xml:space="preserve">     Ahven   Lukumäärä: 16   Yhteispaino: 466   (Suurin: 84 g)</t>
  </si>
  <si>
    <t xml:space="preserve">     Kiiski   Lukumäärä: 7   Yhteispaino: 108   (Suurin: 21 g)</t>
  </si>
  <si>
    <t xml:space="preserve">     Ahven   Lukumäärä: 5   Yhteispaino: 129   (Suurin: 64 g)</t>
  </si>
  <si>
    <t xml:space="preserve">     Kiiski   Lukumäärä: 2   Yhteispaino: 19   (Suurin: 11 g)</t>
  </si>
  <si>
    <t xml:space="preserve">     vv-35  Hauki  1892 g</t>
  </si>
  <si>
    <t>Taivallampi. (9.3. 9:20/ 30 min/ Medium / All species / Normal ice) [02.03.2024 20:35]</t>
  </si>
  <si>
    <t xml:space="preserve">       1. [Trio] Lydeka [SK]  5916 g </t>
  </si>
  <si>
    <t xml:space="preserve">       2. [Bermudu trijsturis] WerNeo [SV]  4690 g </t>
  </si>
  <si>
    <t xml:space="preserve">       3. [TRIO] Vidas [SV]  4678 g </t>
  </si>
  <si>
    <t xml:space="preserve">       4. [Baltie Laci] Pedro Lat [SV]  4441 g </t>
  </si>
  <si>
    <t xml:space="preserve">       5. [SOYUZ] SERg [SK]  3640 g </t>
  </si>
  <si>
    <t xml:space="preserve">      *6. [Bermudu trijsturis] Guntars(Sigulda) [SK]  3508 g </t>
  </si>
  <si>
    <t xml:space="preserve">       7. [Buras] Gatis333 [SK]  3352 g </t>
  </si>
  <si>
    <t xml:space="preserve">       8. [Buras] merlins [SV]  3328 g </t>
  </si>
  <si>
    <t xml:space="preserve">       9. [Krikumi] ANDO [SV]  3238 g </t>
  </si>
  <si>
    <t xml:space="preserve">       10. [Trio] Terminator [SUG]  3185 g </t>
  </si>
  <si>
    <t xml:space="preserve">       11. [Baltie Laci] osis55 [SK]  3115 g </t>
  </si>
  <si>
    <t xml:space="preserve">       12. [Krikumi] Raitis LV [SK]  3090 g </t>
  </si>
  <si>
    <t xml:space="preserve">       13. [SOYUZ] vv-35 [SV]  2486 g </t>
  </si>
  <si>
    <t xml:space="preserve">       14. [Buras] gudritis [SUG]  1938 g </t>
  </si>
  <si>
    <t xml:space="preserve">       15. [SOYUZ] Ded [SUG]  1642 g </t>
  </si>
  <si>
    <t xml:space="preserve">       16. [Karps] sharps [SV]  1419 g </t>
  </si>
  <si>
    <t xml:space="preserve">       17. [Karps] Pantera [SK]  1220 g </t>
  </si>
  <si>
    <t xml:space="preserve">       18. [KRIKUMI] RINA [SUG]  1141 g </t>
  </si>
  <si>
    <t xml:space="preserve">       19. [Baltie Laci] janchuks_co [SUG]  1021 g </t>
  </si>
  <si>
    <t xml:space="preserve">       20. [Karps] kamis [SUG]  0 g (disq)</t>
  </si>
  <si>
    <t xml:space="preserve">       21. Purvs  0 g </t>
  </si>
  <si>
    <t xml:space="preserve">     Ahven   Lukumäärä: 34   Yhteispaino: 2855   (Suurin: 213 g)</t>
  </si>
  <si>
    <t xml:space="preserve">     Särki   Lukumäärä: 9   Yhteispaino: 653   (Suurin: 126 g)</t>
  </si>
  <si>
    <t xml:space="preserve">     Ahven   Lukumäärä: 58   Yhteispaino: 4196   (Suurin: 201 g)</t>
  </si>
  <si>
    <t xml:space="preserve">     Hauki   Lukumäärä: 1   Yhteispaino: 432   (Suurin: 432 g)</t>
  </si>
  <si>
    <t xml:space="preserve">     Särki   Lukumäärä: 18   Yhteispaino: 1288   (Suurin: 138 g)</t>
  </si>
  <si>
    <t xml:space="preserve">     Ahven   Lukumäärä: 37   Yhteispaino: 3029   (Suurin: 219 g)</t>
  </si>
  <si>
    <t xml:space="preserve">     Kiiski   Lukumäärä: 2   Yhteispaino: 59   (Suurin: 35 g)</t>
  </si>
  <si>
    <t xml:space="preserve">     Särki   Lukumäärä: 26   Yhteispaino: 1602   (Suurin: 79 g)</t>
  </si>
  <si>
    <t xml:space="preserve">     Ahven   Lukumäärä: 27   Yhteispaino: 2850   (Suurin: 218 g)</t>
  </si>
  <si>
    <t xml:space="preserve">     Kiiski   Lukumäärä: 3   Yhteispaino: 111   (Suurin: 48 g)</t>
  </si>
  <si>
    <t xml:space="preserve">     Särki   Lukumäärä: 29   Yhteispaino: 1717   (Suurin: 116 g)</t>
  </si>
  <si>
    <t xml:space="preserve">     Ahven   Lukumäärä: 56   Yhteispaino: 3978   (Suurin: 294 g)</t>
  </si>
  <si>
    <t xml:space="preserve">     Kiiski   Lukumäärä: 8   Yhteispaino: 254   (Suurin: 46 g)</t>
  </si>
  <si>
    <t xml:space="preserve">     Särki   Lukumäärä: 5   Yhteispaino: 209   (Suurin: 59 g)</t>
  </si>
  <si>
    <t xml:space="preserve">     Ahven   Lukumäärä: 30   Yhteispaino: 1979   (Suurin: 117 g)</t>
  </si>
  <si>
    <t xml:space="preserve">     Hauki   Lukumäärä: 2   Yhteispaino: 1113   (Suurin: 595 g)</t>
  </si>
  <si>
    <t xml:space="preserve">     Särki   Lukumäärä: 13   Yhteispaino: 548   (Suurin: 58 g)</t>
  </si>
  <si>
    <t xml:space="preserve">     Ahven   Lukumäärä: 27   Yhteispaino: 1303   (Suurin: 92 g)</t>
  </si>
  <si>
    <t xml:space="preserve">     Kiiski   Lukumäärä: 14   Yhteispaino: 400   (Suurin: 43 g)</t>
  </si>
  <si>
    <t xml:space="preserve">     Särki   Lukumäärä: 29   Yhteispaino: 1649   (Suurin: 75 g)</t>
  </si>
  <si>
    <t xml:space="preserve">     Ahven   Lukumäärä: 29   Yhteispaino: 2461   (Suurin: 222 g)</t>
  </si>
  <si>
    <t xml:space="preserve">     Kiiski   Lukumäärä: 11   Yhteispaino: 356   (Suurin: 45 g)</t>
  </si>
  <si>
    <t xml:space="preserve">     Särki   Lukumäärä: 9   Yhteispaino: 511   (Suurin: 70 g)</t>
  </si>
  <si>
    <t xml:space="preserve">     Ahven   Lukumäärä: 17   Yhteispaino: 592   (Suurin: 83 g)</t>
  </si>
  <si>
    <t xml:space="preserve">     Hauki   Lukumäärä: 3   Yhteispaino: 1495   (Suurin: 631 g)</t>
  </si>
  <si>
    <t xml:space="preserve">     Kirjolohi   Lukumäärä: 1   Yhteispaino: 679   (Suurin: 679 g)</t>
  </si>
  <si>
    <t xml:space="preserve">     Särki   Lukumäärä: 8   Yhteispaino: 472   (Suurin: 99 g)</t>
  </si>
  <si>
    <t xml:space="preserve">     Ahven   Lukumäärä: 13   Yhteispaino: 796   (Suurin: 173 g)</t>
  </si>
  <si>
    <t xml:space="preserve">     Kirjolohi   Lukumäärä: 3   Yhteispaino: 1847   (Suurin: 814 g)</t>
  </si>
  <si>
    <t xml:space="preserve">     Särki   Lukumäärä: 7   Yhteispaino: 542   (Suurin: 105 g)</t>
  </si>
  <si>
    <t xml:space="preserve">     Ahven   Lukumäärä: 27   Yhteispaino: 1490   (Suurin: 85 g)</t>
  </si>
  <si>
    <t xml:space="preserve">     Kiiski   Lukumäärä: 14   Yhteispaino: 391   (Suurin: 46 g)</t>
  </si>
  <si>
    <t xml:space="preserve">     Särki   Lukumäärä: 21   Yhteispaino: 1234   (Suurin: 76 g)</t>
  </si>
  <si>
    <t xml:space="preserve">     Ahven   Lukumäärä: 21   Yhteispaino: 2108   (Suurin: 341 g)</t>
  </si>
  <si>
    <t xml:space="preserve">     Kiiski   Lukumäärä: 6   Yhteispaino: 166   (Suurin: 34 g)</t>
  </si>
  <si>
    <t xml:space="preserve">     Hauki   Lukumäärä: 1   Yhteispaino: 253   (Suurin: 253 g)</t>
  </si>
  <si>
    <t xml:space="preserve">     Särki   Lukumäärä: 14   Yhteispaino: 563   (Suurin: 52 g)</t>
  </si>
  <si>
    <t xml:space="preserve">     Ahven   Lukumäärä: 48   Yhteispaino: 1884   (Suurin: 88 g)</t>
  </si>
  <si>
    <t xml:space="preserve">     Kiiski   Lukumäärä: 6   Yhteispaino: 185   (Suurin: 37 g)</t>
  </si>
  <si>
    <t xml:space="preserve">     Särki   Lukumäärä: 7   Yhteispaino: 417   (Suurin: 69 g)</t>
  </si>
  <si>
    <t xml:space="preserve">     Ahven   Lukumäärä: 11   Yhteispaino: 375   (Suurin: 53 g)</t>
  </si>
  <si>
    <t xml:space="preserve">     Hauki   Lukumäärä: 1   Yhteispaino: 875   (Suurin: 875 g)</t>
  </si>
  <si>
    <t xml:space="preserve">     Kirjolohi   Lukumäärä: 1   Yhteispaino: 397   (Suurin: 397 g)</t>
  </si>
  <si>
    <t xml:space="preserve">     Särki   Lukumäärä: 3   Yhteispaino: 291   (Suurin: 104 g)</t>
  </si>
  <si>
    <t xml:space="preserve">     Ahven   Lukumäärä: 6   Yhteispaino: 174   (Suurin: 36 g)</t>
  </si>
  <si>
    <t xml:space="preserve">     Hauki   Lukumäärä: 1   Yhteispaino: 199   (Suurin: 199 g)</t>
  </si>
  <si>
    <t xml:space="preserve">     Kirjolohi   Lukumäärä: 2   Yhteispaino: 1269   (Suurin: 761 g)</t>
  </si>
  <si>
    <t xml:space="preserve">     Ahven   Lukumäärä: 18   Yhteispaino: 1000   (Suurin: 99 g)</t>
  </si>
  <si>
    <t xml:space="preserve">     Kiiski   Lukumäärä: 2   Yhteispaino: 84   (Suurin: 47 g)</t>
  </si>
  <si>
    <t xml:space="preserve">     Särki   Lukumäärä: 5   Yhteispaino: 335   (Suurin: 84 g)</t>
  </si>
  <si>
    <t xml:space="preserve">     Ahven   Lukumäärä: 14   Yhteispaino: 816   (Suurin: 116 g)</t>
  </si>
  <si>
    <t xml:space="preserve">     Hauki   Lukumäärä: 1   Yhteispaino: 404   (Suurin: 404 g)</t>
  </si>
  <si>
    <t xml:space="preserve">     Ahven   Lukumäärä: 12   Yhteispaino: 810   (Suurin: 240 g)</t>
  </si>
  <si>
    <t xml:space="preserve">     Särki   Lukumäärä: 9   Yhteispaino: 320   (Suurin: 63 g)</t>
  </si>
  <si>
    <t xml:space="preserve">     Ahven   Lukumäärä: 15   Yhteispaino: 702   (Suurin: 105 g)</t>
  </si>
  <si>
    <t xml:space="preserve">     Särki   Lukumäärä: 4   Yhteispaino: 290   (Suurin: 93 g)</t>
  </si>
  <si>
    <t xml:space="preserve">     gudritis  Hauki  875 g</t>
  </si>
  <si>
    <t>Iso-Ruuhijärvi. (14.3. 9:20/ 30 min/ Medium / All species / Normal ice) [02.03.2024 21:11]</t>
  </si>
  <si>
    <t xml:space="preserve">       1. [Bermudu trijsturis] WerNeo [SV]  5981 g </t>
  </si>
  <si>
    <t xml:space="preserve">       2. [Krikumi] ANDO [SV]  5432 g </t>
  </si>
  <si>
    <t xml:space="preserve">       3. [Buras] Gatis333 [SK]  4210 g </t>
  </si>
  <si>
    <t xml:space="preserve">       4. [Krikumi] Raitis LV [SK]  3376 g </t>
  </si>
  <si>
    <t xml:space="preserve">       5. [Buras] merlins [SV]  3318 g </t>
  </si>
  <si>
    <t xml:space="preserve">       6. [Baltie Laci] janchuks_co [SUG]  3122 g </t>
  </si>
  <si>
    <t xml:space="preserve">       7. [TRIO] Vidas [SV]  3068 g </t>
  </si>
  <si>
    <t xml:space="preserve">       8. [Buras] gudritis [SUG]  3000 g </t>
  </si>
  <si>
    <t xml:space="preserve">       9. [SOYUZ] SERg [SK]  2943 g </t>
  </si>
  <si>
    <t xml:space="preserve">       10. [Karps] sharps [SV]  2659 g </t>
  </si>
  <si>
    <t xml:space="preserve">       11. [KRIKUMI] RINA [SUG]  2516 g </t>
  </si>
  <si>
    <t xml:space="preserve">      *12. [Bermudu trijsturis] Guntars(Sigulda) [SK]  2432 g </t>
  </si>
  <si>
    <t xml:space="preserve">       13. [Karps] kamis [SUG]  2381 g </t>
  </si>
  <si>
    <t xml:space="preserve">       14. [Baltie Laci] osis55 [SK]  2223 g </t>
  </si>
  <si>
    <t xml:space="preserve">       15. [Baltie Laci] Pedro Lat [SV]  2054 g </t>
  </si>
  <si>
    <t xml:space="preserve">       16. [SOYUZ] vv-35 [SV]  1975 g </t>
  </si>
  <si>
    <t xml:space="preserve">       17. [SOYUZ] Ded [SUG]  1390 g </t>
  </si>
  <si>
    <t xml:space="preserve">       18. [Trio] Terminator [SUG]  1341 g </t>
  </si>
  <si>
    <t xml:space="preserve">       19. [Trio] Lydeka [SK]  783 g </t>
  </si>
  <si>
    <t xml:space="preserve">       20. [Karps] &lt;- Pantera [SK]  0 g (disq)</t>
  </si>
  <si>
    <t xml:space="preserve">     Ahven   Lukumäärä: 9   Yhteispaino: 851   (Suurin: 188 g)</t>
  </si>
  <si>
    <t xml:space="preserve">     Kiiski   Lukumäärä: 7   Yhteispaino: 227   (Suurin: 44 g)</t>
  </si>
  <si>
    <t xml:space="preserve">     Siika   Lukumäärä: 6   Yhteispaino: 1156   (Suurin: 415 g)</t>
  </si>
  <si>
    <t xml:space="preserve">     Särki   Lukumäärä: 7   Yhteispaino: 198   (Suurin: 63 g)</t>
  </si>
  <si>
    <t xml:space="preserve">     Ahven   Lukumäärä: 17   Yhteispaino: 2153   (Suurin: 233 g)</t>
  </si>
  <si>
    <t xml:space="preserve">     Kiiski   Lukumäärä: 2   Yhteispaino: 62   (Suurin: 33 g)</t>
  </si>
  <si>
    <t xml:space="preserve">     Kirjolohi   Lukumäärä: 2   Yhteispaino: 3562   (Suurin: 1822 g)</t>
  </si>
  <si>
    <t xml:space="preserve">     Siika   Lukumäärä: 1   Yhteispaino: 82   (Suurin: 82 g)</t>
  </si>
  <si>
    <t xml:space="preserve">     Särki   Lukumäärä: 3   Yhteispaino: 122   (Suurin: 41 g)</t>
  </si>
  <si>
    <t xml:space="preserve">     Ahven   Lukumäärä: 8   Yhteispaino: 1029   (Suurin: 189 g)</t>
  </si>
  <si>
    <t xml:space="preserve">     Kirjolohi   Lukumäärä: 2   Yhteispaino: 2637   (Suurin: 1674 g)</t>
  </si>
  <si>
    <t xml:space="preserve">     Siika   Lukumäärä: 6   Yhteispaino: 1766   (Suurin: 411 g)</t>
  </si>
  <si>
    <t xml:space="preserve">     Ahven   Lukumäärä: 9   Yhteispaino: 977   (Suurin: 199 g)</t>
  </si>
  <si>
    <t xml:space="preserve">     Kiiski   Lukumäärä: 3   Yhteispaino: 122   (Suurin: 47 g)</t>
  </si>
  <si>
    <t xml:space="preserve">     Kirjolohi   Lukumäärä: 2   Yhteispaino: 2598   (Suurin: 1722 g)</t>
  </si>
  <si>
    <t xml:space="preserve">     Siika   Lukumäärä: 4   Yhteispaino: 455   (Suurin: 141 g)</t>
  </si>
  <si>
    <t xml:space="preserve">     Särki   Lukumäärä: 4   Yhteispaino: 58   (Suurin: 33 g)</t>
  </si>
  <si>
    <t xml:space="preserve">     Ahven   Lukumäärä: 2   Yhteispaino: 320   (Suurin: 165 g)</t>
  </si>
  <si>
    <t xml:space="preserve">     Kiiski   Lukumäärä: 2   Yhteispaino: 58   (Suurin: 34 g)</t>
  </si>
  <si>
    <t xml:space="preserve">     Kirjolohi   Lukumäärä: 2   Yhteispaino: 2598   (Suurin: 1466 g)</t>
  </si>
  <si>
    <t xml:space="preserve">     Siika   Lukumäärä: 1   Yhteispaino: 400   (Suurin: 400 g)</t>
  </si>
  <si>
    <t xml:space="preserve">     Ahven   Lukumäärä: 5   Yhteispaino: 695   (Suurin: 172 g)</t>
  </si>
  <si>
    <t xml:space="preserve">     Kiiski   Lukumäärä: 1   Yhteispaino: 39   (Suurin: 39 g)</t>
  </si>
  <si>
    <t xml:space="preserve">     Kirjolohi   Lukumäärä: 2   Yhteispaino: 1934   (Suurin: 1228 g)</t>
  </si>
  <si>
    <t xml:space="preserve">     Taimen   Lukumäärä: 1   Yhteispaino: 650   (Suurin: 650 g)</t>
  </si>
  <si>
    <t xml:space="preserve">     Ahven   Lukumäärä: 18   Yhteispaino: 1135   (Suurin: 192 g)</t>
  </si>
  <si>
    <t xml:space="preserve">     Kiiski   Lukumäärä: 6   Yhteispaino: 192   (Suurin: 38 g)</t>
  </si>
  <si>
    <t xml:space="preserve">     Kirjolohi   Lukumäärä: 1   Yhteispaino: 1365   (Suurin: 1365 g)</t>
  </si>
  <si>
    <t xml:space="preserve">     Särki   Lukumäärä: 11   Yhteispaino: 430   (Suurin: 63 g)</t>
  </si>
  <si>
    <t xml:space="preserve">     Kiiski   Lukumäärä: 2   Yhteispaino: 71   (Suurin: 36 g)</t>
  </si>
  <si>
    <t xml:space="preserve">     Kirjolohi   Lukumäärä: 2   Yhteispaino: 2040   (Suurin: 1078 g)</t>
  </si>
  <si>
    <t xml:space="preserve">     Siika   Lukumäärä: 6   Yhteispaino: 906   (Suurin: 238 g)</t>
  </si>
  <si>
    <t xml:space="preserve">     Särki   Lukumäärä: 1   Yhteispaino: 51   (Suurin: 51 g)</t>
  </si>
  <si>
    <t xml:space="preserve">     Kirjolohi   Lukumäärä: 1   Yhteispaino: 1628   (Suurin: 1628 g)</t>
  </si>
  <si>
    <t xml:space="preserve">     Siika   Lukumäärä: 6   Yhteispaino: 1232   (Suurin: 249 g)</t>
  </si>
  <si>
    <t xml:space="preserve">     Särki   Lukumäärä: 3   Yhteispaino: 140   (Suurin: 72 g)</t>
  </si>
  <si>
    <t xml:space="preserve">     Ahven   Lukumäärä: 10   Yhteispaino: 939   (Suurin: 245 g)</t>
  </si>
  <si>
    <t xml:space="preserve">     Hauki   Lukumäärä: 1   Yhteispaino: 245   (Suurin: 245 g)</t>
  </si>
  <si>
    <t xml:space="preserve">     Siika   Lukumäärä: 9   Yhteispaino: 1455   (Suurin: 414 g)</t>
  </si>
  <si>
    <t xml:space="preserve">     Särki   Lukumäärä: 8   Yhteispaino: 274   (Suurin: 70 g)</t>
  </si>
  <si>
    <t xml:space="preserve">     Kirjolohi   Lukumäärä: 1   Yhteispaino: 1155   (Suurin: 1155 g)</t>
  </si>
  <si>
    <t xml:space="preserve">     Siika   Lukumäärä: 7   Yhteispaino: 1296   (Suurin: 214 g)</t>
  </si>
  <si>
    <t xml:space="preserve">     Särki   Lukumäärä: 7   Yhteispaino: 208   (Suurin: 56 g)</t>
  </si>
  <si>
    <t xml:space="preserve">     Ahven   Lukumäärä: 8   Yhteispaino: 1083   (Suurin: 189 g)</t>
  </si>
  <si>
    <t xml:space="preserve">     Kiiski   Lukumäärä: 3   Yhteispaino: 76   (Suurin: 40 g)</t>
  </si>
  <si>
    <t xml:space="preserve">     Kirjolohi   Lukumäärä: 1   Yhteispaino: 1357   (Suurin: 1357 g)</t>
  </si>
  <si>
    <t xml:space="preserve">     Ahven   Lukumäärä: 4   Yhteispaino: 895   (Suurin: 385 g)</t>
  </si>
  <si>
    <t xml:space="preserve">     Kiiski   Lukumäärä: 2   Yhteispaino: 30   (Suurin: 16 g)</t>
  </si>
  <si>
    <t xml:space="preserve">     Siika   Lukumäärä: 11   Yhteispaino: 1456   (Suurin: 485 g)</t>
  </si>
  <si>
    <t xml:space="preserve">     Ahven   Lukumäärä: 6   Yhteispaino: 318   (Suurin: 111 g)</t>
  </si>
  <si>
    <t xml:space="preserve">     Kiiski   Lukumäärä: 11   Yhteispaino: 386   (Suurin: 50 g)</t>
  </si>
  <si>
    <t xml:space="preserve">     Kirjolohi   Lukumäärä: 1   Yhteispaino: 951   (Suurin: 951 g)</t>
  </si>
  <si>
    <t xml:space="preserve">     Särki   Lukumäärä: 15   Yhteispaino: 568   (Suurin: 65 g)</t>
  </si>
  <si>
    <t xml:space="preserve">     Ahven   Lukumäärä: 3   Yhteispaino: 200   (Suurin: 83 g)</t>
  </si>
  <si>
    <t xml:space="preserve">     Kiiski   Lukumäärä: 7   Yhteispaino: 235   (Suurin: 48 g)</t>
  </si>
  <si>
    <t xml:space="preserve">     Kirjolohi   Lukumäärä: 1   Yhteispaino: 1575   (Suurin: 1575 g)</t>
  </si>
  <si>
    <t xml:space="preserve">     Särki   Lukumäärä: 3   Yhteispaino: 44   (Suurin: 27 g)</t>
  </si>
  <si>
    <t xml:space="preserve">     Ahven   Lukumäärä: 10   Yhteispaino: 1324   (Suurin: 252 g)</t>
  </si>
  <si>
    <t xml:space="preserve">     Kiiski   Lukumäärä: 5   Yhteispaino: 166   (Suurin: 38 g)</t>
  </si>
  <si>
    <t xml:space="preserve">     Siika   Lukumäärä: 1   Yhteispaino: 434   (Suurin: 434 g)</t>
  </si>
  <si>
    <t xml:space="preserve">     Ahven   Lukumäärä: 9   Yhteispaino: 388   (Suurin: 83 g)</t>
  </si>
  <si>
    <t xml:space="preserve">     Kiiski   Lukumäärä: 3   Yhteispaino: 99   (Suurin: 41 g)</t>
  </si>
  <si>
    <t xml:space="preserve">     Taimen   Lukumäärä: 1   Yhteispaino: 731   (Suurin: 731 g)</t>
  </si>
  <si>
    <t xml:space="preserve">     Särki   Lukumäärä: 4   Yhteispaino: 172   (Suurin: 55 g)</t>
  </si>
  <si>
    <t xml:space="preserve">     Ahven   Lukumäärä: 3   Yhteispaino: 458   (Suurin: 274 g)</t>
  </si>
  <si>
    <t xml:space="preserve">     Kiiski   Lukumäärä: 6   Yhteispaino: 179   (Suurin: 37 g)</t>
  </si>
  <si>
    <t xml:space="preserve">     Hauki   Lukumäärä: 1   Yhteispaino: 352   (Suurin: 352 g)</t>
  </si>
  <si>
    <t xml:space="preserve">     Siika   Lukumäärä: 1   Yhteispaino: 98   (Suurin: 98 g)</t>
  </si>
  <si>
    <t xml:space="preserve">     Särki   Lukumäärä: 7   Yhteispaino: 254   (Suurin: 55 g)</t>
  </si>
  <si>
    <t xml:space="preserve">     Ahven   Lukumäärä: 9   Yhteispaino: 290   (Suurin: 59 g)</t>
  </si>
  <si>
    <t xml:space="preserve">     Kiiski   Lukumäärä: 7   Yhteispaino: 206   (Suurin: 38 g)</t>
  </si>
  <si>
    <t xml:space="preserve">     Särki   Lukumäärä: 8   Yhteispaino: 287   (Suurin: 84 g)</t>
  </si>
  <si>
    <t xml:space="preserve">     WerNeo  Kirjolohi  1822 g</t>
  </si>
  <si>
    <t>[Bermudu trijsturis] Guntars(Sigulda) [SK]</t>
  </si>
  <si>
    <t>[KARPS] Pantera [SK]</t>
  </si>
  <si>
    <t>Pike</t>
  </si>
  <si>
    <t>Hauki</t>
  </si>
</sst>
</file>

<file path=xl/styles.xml><?xml version="1.0" encoding="utf-8"?>
<styleSheet xmlns="http://schemas.openxmlformats.org/spreadsheetml/2006/main">
  <numFmts count="3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_);\(&quot;Ls&quot;\ #,##0\)"/>
    <numFmt numFmtId="171" formatCode="&quot;Ls&quot;\ #,##0_);[Red]\(&quot;Ls&quot;\ #,##0\)"/>
    <numFmt numFmtId="172" formatCode="&quot;Ls&quot;\ #,##0.00_);\(&quot;Ls&quot;\ #,##0.00\)"/>
    <numFmt numFmtId="173" formatCode="&quot;Ls&quot;\ #,##0.00_);[Red]\(&quot;Ls&quot;\ #,##0.00\)"/>
    <numFmt numFmtId="174" formatCode="_(&quot;Ls&quot;\ * #,##0_);_(&quot;Ls&quot;\ * \(#,##0\);_(&quot;Ls&quot;\ * &quot;-&quot;_);_(@_)"/>
    <numFmt numFmtId="175" formatCode="_(* #,##0_);_(* \(#,##0\);_(* &quot;-&quot;_);_(@_)"/>
    <numFmt numFmtId="176" formatCode="_(&quot;Ls&quot;\ * #,##0.00_);_(&quot;Ls&quot;\ * \(#,##0.00\);_(&quot;Ls&quot;\ * &quot;-&quot;??_);_(@_)"/>
    <numFmt numFmtId="177" formatCode="_(* #,##0.00_);_(* \(#,##0.00\);_(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_(\$* #,##0_);_(\$* \(#,##0\);_(\$* &quot;-&quot;_);_(@_)"/>
    <numFmt numFmtId="183" formatCode="_(\$* #,##0.00_);_(\$* \(#,##0.00\);_(\$* &quot;-&quot;??_);_(@_)"/>
    <numFmt numFmtId="184" formatCode="&quot;Jā&quot;;&quot;Jā&quot;;&quot;Nē&quot;"/>
    <numFmt numFmtId="185" formatCode="&quot;Patiess&quot;;&quot;Patiess&quot;;&quot;Aplams&quot;"/>
    <numFmt numFmtId="186" formatCode="&quot;Ieslēgts&quot;;&quot;Ieslēgts&quot;;&quot;Izslēgts&quot;"/>
    <numFmt numFmtId="187" formatCode="[$€-2]\ #\ ##,000_);[Red]\([$€-2]\ #\ ##,000\)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"/>
  </numFmts>
  <fonts count="72">
    <font>
      <sz val="10"/>
      <name val="Arial"/>
      <family val="0"/>
    </font>
    <font>
      <b/>
      <sz val="10"/>
      <name val="Arial"/>
      <family val="0"/>
    </font>
    <font>
      <sz val="10"/>
      <color indexed="8"/>
      <name val="Sans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12"/>
      <color indexed="12"/>
      <name val="Arial"/>
      <family val="2"/>
    </font>
    <font>
      <b/>
      <sz val="12"/>
      <color indexed="60"/>
      <name val="Arial"/>
      <family val="0"/>
    </font>
    <font>
      <b/>
      <sz val="12"/>
      <color indexed="16"/>
      <name val="Arial"/>
      <family val="0"/>
    </font>
    <font>
      <sz val="10"/>
      <color indexed="10"/>
      <name val="Arial"/>
      <family val="2"/>
    </font>
    <font>
      <sz val="8"/>
      <color indexed="30"/>
      <name val="Arial"/>
      <family val="2"/>
    </font>
    <font>
      <b/>
      <sz val="11"/>
      <color indexed="30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0099"/>
      <name val="Arial"/>
      <family val="2"/>
    </font>
    <font>
      <b/>
      <sz val="12"/>
      <color rgb="FF0000FF"/>
      <name val="Arial"/>
      <family val="2"/>
    </font>
    <font>
      <b/>
      <sz val="12"/>
      <color rgb="FF993300"/>
      <name val="Arial"/>
      <family val="0"/>
    </font>
    <font>
      <b/>
      <sz val="12"/>
      <color rgb="FF800000"/>
      <name val="Arial"/>
      <family val="0"/>
    </font>
    <font>
      <sz val="10"/>
      <color rgb="FFFF0000"/>
      <name val="Arial"/>
      <family val="2"/>
    </font>
    <font>
      <sz val="8"/>
      <color rgb="FF0070C0"/>
      <name val="Arial"/>
      <family val="2"/>
    </font>
    <font>
      <b/>
      <sz val="11"/>
      <color rgb="FF0070C0"/>
      <name val="Arial"/>
      <family val="2"/>
    </font>
    <font>
      <sz val="11"/>
      <color rgb="FF0000FF"/>
      <name val="Arial"/>
      <family val="2"/>
    </font>
    <font>
      <b/>
      <sz val="11"/>
      <color rgb="FF0000CC"/>
      <name val="Arial"/>
      <family val="2"/>
    </font>
    <font>
      <sz val="11"/>
      <color rgb="FF0000CC"/>
      <name val="Arial"/>
      <family val="2"/>
    </font>
    <font>
      <b/>
      <sz val="10"/>
      <color rgb="FF0000CC"/>
      <name val="Arial"/>
      <family val="2"/>
    </font>
    <font>
      <sz val="10"/>
      <color rgb="FF0000CC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 style="medium"/>
      <right style="medium"/>
      <top style="medium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hair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33" borderId="11" xfId="0" applyNumberFormat="1" applyFont="1" applyFill="1" applyBorder="1" applyAlignment="1" applyProtection="1">
      <alignment horizontal="center"/>
      <protection/>
    </xf>
    <xf numFmtId="0" fontId="1" fillId="33" borderId="12" xfId="0" applyNumberFormat="1" applyFont="1" applyFill="1" applyBorder="1" applyAlignment="1" applyProtection="1">
      <alignment horizontal="center"/>
      <protection/>
    </xf>
    <xf numFmtId="0" fontId="1" fillId="33" borderId="13" xfId="0" applyNumberFormat="1" applyFont="1" applyFill="1" applyBorder="1" applyAlignment="1" applyProtection="1">
      <alignment horizontal="center"/>
      <protection/>
    </xf>
    <xf numFmtId="0" fontId="1" fillId="33" borderId="12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33" borderId="18" xfId="0" applyNumberFormat="1" applyFont="1" applyFill="1" applyBorder="1" applyAlignment="1" applyProtection="1">
      <alignment/>
      <protection/>
    </xf>
    <xf numFmtId="0" fontId="1" fillId="33" borderId="19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center"/>
      <protection/>
    </xf>
    <xf numFmtId="0" fontId="1" fillId="0" borderId="22" xfId="0" applyNumberFormat="1" applyFont="1" applyFill="1" applyBorder="1" applyAlignment="1" applyProtection="1">
      <alignment horizontal="center"/>
      <protection/>
    </xf>
    <xf numFmtId="0" fontId="1" fillId="0" borderId="23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25" xfId="0" applyNumberFormat="1" applyFont="1" applyFill="1" applyBorder="1" applyAlignment="1" applyProtection="1">
      <alignment horizontal="center"/>
      <protection/>
    </xf>
    <xf numFmtId="0" fontId="0" fillId="34" borderId="26" xfId="0" applyNumberFormat="1" applyFont="1" applyFill="1" applyBorder="1" applyAlignment="1" applyProtection="1">
      <alignment horizontal="center" wrapText="1"/>
      <protection/>
    </xf>
    <xf numFmtId="0" fontId="0" fillId="34" borderId="27" xfId="0" applyNumberFormat="1" applyFont="1" applyFill="1" applyBorder="1" applyAlignment="1" applyProtection="1">
      <alignment horizontal="center" wrapText="1"/>
      <protection/>
    </xf>
    <xf numFmtId="0" fontId="0" fillId="34" borderId="28" xfId="0" applyNumberFormat="1" applyFont="1" applyFill="1" applyBorder="1" applyAlignment="1" applyProtection="1">
      <alignment horizontal="center" wrapText="1"/>
      <protection/>
    </xf>
    <xf numFmtId="0" fontId="0" fillId="34" borderId="29" xfId="0" applyNumberFormat="1" applyFont="1" applyFill="1" applyBorder="1" applyAlignment="1" applyProtection="1">
      <alignment horizontal="center" wrapText="1"/>
      <protection/>
    </xf>
    <xf numFmtId="0" fontId="1" fillId="0" borderId="30" xfId="0" applyNumberFormat="1" applyFont="1" applyFill="1" applyBorder="1" applyAlignment="1" applyProtection="1">
      <alignment horizontal="center"/>
      <protection/>
    </xf>
    <xf numFmtId="0" fontId="1" fillId="0" borderId="31" xfId="0" applyNumberFormat="1" applyFont="1" applyFill="1" applyBorder="1" applyAlignment="1" applyProtection="1">
      <alignment horizontal="center"/>
      <protection/>
    </xf>
    <xf numFmtId="0" fontId="1" fillId="0" borderId="32" xfId="0" applyNumberFormat="1" applyFont="1" applyFill="1" applyBorder="1" applyAlignment="1" applyProtection="1">
      <alignment horizontal="center"/>
      <protection/>
    </xf>
    <xf numFmtId="0" fontId="0" fillId="34" borderId="33" xfId="0" applyNumberFormat="1" applyFont="1" applyFill="1" applyBorder="1" applyAlignment="1" applyProtection="1">
      <alignment horizontal="center" wrapText="1"/>
      <protection/>
    </xf>
    <xf numFmtId="0" fontId="1" fillId="0" borderId="34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0" fillId="34" borderId="35" xfId="0" applyNumberFormat="1" applyFont="1" applyFill="1" applyBorder="1" applyAlignment="1" applyProtection="1">
      <alignment horizontal="center" wrapText="1"/>
      <protection/>
    </xf>
    <xf numFmtId="0" fontId="57" fillId="0" borderId="0" xfId="0" applyFont="1" applyAlignment="1">
      <alignment/>
    </xf>
    <xf numFmtId="0" fontId="1" fillId="35" borderId="18" xfId="0" applyNumberFormat="1" applyFont="1" applyFill="1" applyBorder="1" applyAlignment="1" applyProtection="1">
      <alignment/>
      <protection/>
    </xf>
    <xf numFmtId="0" fontId="1" fillId="36" borderId="18" xfId="0" applyNumberFormat="1" applyFont="1" applyFill="1" applyBorder="1" applyAlignment="1" applyProtection="1">
      <alignment/>
      <protection/>
    </xf>
    <xf numFmtId="0" fontId="1" fillId="37" borderId="10" xfId="0" applyNumberFormat="1" applyFont="1" applyFill="1" applyBorder="1" applyAlignment="1" applyProtection="1">
      <alignment horizontal="center"/>
      <protection/>
    </xf>
    <xf numFmtId="0" fontId="1" fillId="37" borderId="31" xfId="0" applyNumberFormat="1" applyFont="1" applyFill="1" applyBorder="1" applyAlignment="1" applyProtection="1">
      <alignment horizontal="center"/>
      <protection/>
    </xf>
    <xf numFmtId="0" fontId="1" fillId="30" borderId="20" xfId="0" applyNumberFormat="1" applyFont="1" applyFill="1" applyBorder="1" applyAlignment="1" applyProtection="1">
      <alignment horizontal="center"/>
      <protection/>
    </xf>
    <xf numFmtId="0" fontId="1" fillId="30" borderId="21" xfId="0" applyNumberFormat="1" applyFont="1" applyFill="1" applyBorder="1" applyAlignment="1" applyProtection="1">
      <alignment horizontal="center"/>
      <protection/>
    </xf>
    <xf numFmtId="0" fontId="1" fillId="33" borderId="11" xfId="0" applyNumberFormat="1" applyFont="1" applyFill="1" applyBorder="1" applyAlignment="1" applyProtection="1">
      <alignment horizontal="center"/>
      <protection/>
    </xf>
    <xf numFmtId="0" fontId="1" fillId="35" borderId="36" xfId="0" applyNumberFormat="1" applyFont="1" applyFill="1" applyBorder="1" applyAlignment="1" applyProtection="1">
      <alignment/>
      <protection/>
    </xf>
    <xf numFmtId="0" fontId="1" fillId="33" borderId="36" xfId="0" applyNumberFormat="1" applyFont="1" applyFill="1" applyBorder="1" applyAlignment="1" applyProtection="1">
      <alignment/>
      <protection/>
    </xf>
    <xf numFmtId="0" fontId="57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8" fillId="0" borderId="37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9" fillId="0" borderId="16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6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7" fillId="0" borderId="38" xfId="0" applyFont="1" applyBorder="1" applyAlignment="1">
      <alignment horizontal="center"/>
    </xf>
    <xf numFmtId="0" fontId="57" fillId="0" borderId="39" xfId="0" applyFont="1" applyBorder="1" applyAlignment="1">
      <alignment horizontal="center"/>
    </xf>
    <xf numFmtId="0" fontId="57" fillId="0" borderId="40" xfId="0" applyFont="1" applyBorder="1" applyAlignment="1">
      <alignment horizontal="center"/>
    </xf>
    <xf numFmtId="0" fontId="1" fillId="36" borderId="36" xfId="0" applyNumberFormat="1" applyFont="1" applyFill="1" applyBorder="1" applyAlignment="1" applyProtection="1">
      <alignment/>
      <protection/>
    </xf>
    <xf numFmtId="0" fontId="60" fillId="0" borderId="17" xfId="0" applyFont="1" applyBorder="1" applyAlignment="1">
      <alignment horizontal="center"/>
    </xf>
    <xf numFmtId="0" fontId="1" fillId="38" borderId="24" xfId="0" applyNumberFormat="1" applyFont="1" applyFill="1" applyBorder="1" applyAlignment="1" applyProtection="1">
      <alignment horizontal="center"/>
      <protection/>
    </xf>
    <xf numFmtId="0" fontId="1" fillId="38" borderId="25" xfId="0" applyNumberFormat="1" applyFont="1" applyFill="1" applyBorder="1" applyAlignment="1" applyProtection="1">
      <alignment horizontal="center"/>
      <protection/>
    </xf>
    <xf numFmtId="0" fontId="1" fillId="0" borderId="41" xfId="0" applyFont="1" applyBorder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0" fillId="38" borderId="0" xfId="0" applyFill="1" applyAlignment="1">
      <alignment/>
    </xf>
    <xf numFmtId="1" fontId="0" fillId="0" borderId="42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60" fillId="0" borderId="39" xfId="0" applyFont="1" applyBorder="1" applyAlignment="1">
      <alignment horizontal="center"/>
    </xf>
    <xf numFmtId="0" fontId="60" fillId="0" borderId="40" xfId="0" applyFon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60" fillId="0" borderId="38" xfId="0" applyFont="1" applyBorder="1" applyAlignment="1">
      <alignment horizontal="center"/>
    </xf>
    <xf numFmtId="0" fontId="0" fillId="0" borderId="44" xfId="0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8" fillId="0" borderId="47" xfId="0" applyFont="1" applyBorder="1" applyAlignment="1">
      <alignment wrapText="1"/>
    </xf>
    <xf numFmtId="0" fontId="8" fillId="0" borderId="44" xfId="0" applyFont="1" applyBorder="1" applyAlignment="1">
      <alignment wrapText="1"/>
    </xf>
    <xf numFmtId="0" fontId="0" fillId="0" borderId="48" xfId="0" applyBorder="1" applyAlignment="1">
      <alignment horizontal="center"/>
    </xf>
    <xf numFmtId="0" fontId="60" fillId="0" borderId="49" xfId="0" applyFont="1" applyBorder="1" applyAlignment="1">
      <alignment horizontal="center"/>
    </xf>
    <xf numFmtId="0" fontId="60" fillId="0" borderId="50" xfId="0" applyFont="1" applyBorder="1" applyAlignment="1">
      <alignment horizontal="center"/>
    </xf>
    <xf numFmtId="0" fontId="60" fillId="0" borderId="51" xfId="0" applyFont="1" applyBorder="1" applyAlignment="1">
      <alignment horizontal="center"/>
    </xf>
    <xf numFmtId="0" fontId="8" fillId="0" borderId="46" xfId="0" applyFont="1" applyBorder="1" applyAlignment="1">
      <alignment wrapText="1"/>
    </xf>
    <xf numFmtId="0" fontId="8" fillId="0" borderId="52" xfId="0" applyFont="1" applyBorder="1" applyAlignment="1">
      <alignment wrapText="1"/>
    </xf>
    <xf numFmtId="0" fontId="60" fillId="0" borderId="3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" fillId="0" borderId="0" xfId="0" applyFont="1" applyBorder="1" applyAlignment="1">
      <alignment/>
    </xf>
    <xf numFmtId="0" fontId="61" fillId="0" borderId="0" xfId="0" applyFont="1" applyAlignment="1">
      <alignment/>
    </xf>
    <xf numFmtId="0" fontId="6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0" fillId="0" borderId="43" xfId="0" applyFont="1" applyBorder="1" applyAlignment="1">
      <alignment/>
    </xf>
    <xf numFmtId="0" fontId="0" fillId="0" borderId="43" xfId="0" applyBorder="1" applyAlignment="1">
      <alignment/>
    </xf>
    <xf numFmtId="0" fontId="1" fillId="0" borderId="55" xfId="0" applyNumberFormat="1" applyFont="1" applyFill="1" applyBorder="1" applyAlignment="1" applyProtection="1">
      <alignment horizontal="center"/>
      <protection/>
    </xf>
    <xf numFmtId="0" fontId="1" fillId="0" borderId="56" xfId="0" applyNumberFormat="1" applyFont="1" applyFill="1" applyBorder="1" applyAlignment="1" applyProtection="1">
      <alignment horizontal="center"/>
      <protection/>
    </xf>
    <xf numFmtId="0" fontId="1" fillId="0" borderId="57" xfId="0" applyNumberFormat="1" applyFont="1" applyFill="1" applyBorder="1" applyAlignment="1" applyProtection="1">
      <alignment horizontal="center"/>
      <protection/>
    </xf>
    <xf numFmtId="0" fontId="1" fillId="0" borderId="58" xfId="0" applyNumberFormat="1" applyFont="1" applyFill="1" applyBorder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 horizontal="center"/>
      <protection/>
    </xf>
    <xf numFmtId="0" fontId="1" fillId="33" borderId="17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59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5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60" xfId="0" applyFont="1" applyBorder="1" applyAlignment="1">
      <alignment/>
    </xf>
    <xf numFmtId="1" fontId="1" fillId="37" borderId="31" xfId="0" applyNumberFormat="1" applyFont="1" applyFill="1" applyBorder="1" applyAlignment="1" applyProtection="1">
      <alignment horizontal="center"/>
      <protection/>
    </xf>
    <xf numFmtId="0" fontId="0" fillId="32" borderId="61" xfId="0" applyFont="1" applyFill="1" applyBorder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1" fillId="0" borderId="62" xfId="0" applyFont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64" xfId="0" applyFont="1" applyFill="1" applyBorder="1" applyAlignment="1">
      <alignment/>
    </xf>
    <xf numFmtId="0" fontId="1" fillId="0" borderId="4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39" borderId="0" xfId="0" applyFill="1" applyAlignment="1">
      <alignment/>
    </xf>
    <xf numFmtId="0" fontId="0" fillId="39" borderId="39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3" fillId="0" borderId="0" xfId="0" applyFont="1" applyAlignment="1">
      <alignment/>
    </xf>
    <xf numFmtId="0" fontId="64" fillId="32" borderId="61" xfId="0" applyFont="1" applyFill="1" applyBorder="1" applyAlignment="1">
      <alignment horizontal="center"/>
    </xf>
    <xf numFmtId="0" fontId="57" fillId="0" borderId="20" xfId="0" applyNumberFormat="1" applyFont="1" applyFill="1" applyBorder="1" applyAlignment="1" applyProtection="1">
      <alignment horizontal="center"/>
      <protection/>
    </xf>
    <xf numFmtId="0" fontId="57" fillId="0" borderId="21" xfId="0" applyNumberFormat="1" applyFont="1" applyFill="1" applyBorder="1" applyAlignment="1" applyProtection="1">
      <alignment horizontal="center"/>
      <protection/>
    </xf>
    <xf numFmtId="0" fontId="57" fillId="0" borderId="15" xfId="0" applyNumberFormat="1" applyFont="1" applyFill="1" applyBorder="1" applyAlignment="1" applyProtection="1">
      <alignment horizontal="center"/>
      <protection/>
    </xf>
    <xf numFmtId="0" fontId="57" fillId="0" borderId="30" xfId="0" applyNumberFormat="1" applyFont="1" applyFill="1" applyBorder="1" applyAlignment="1" applyProtection="1">
      <alignment horizontal="center"/>
      <protection/>
    </xf>
    <xf numFmtId="0" fontId="57" fillId="0" borderId="22" xfId="0" applyNumberFormat="1" applyFont="1" applyFill="1" applyBorder="1" applyAlignment="1" applyProtection="1">
      <alignment horizontal="center"/>
      <protection/>
    </xf>
    <xf numFmtId="0" fontId="57" fillId="0" borderId="23" xfId="0" applyNumberFormat="1" applyFont="1" applyFill="1" applyBorder="1" applyAlignment="1" applyProtection="1">
      <alignment horizontal="center"/>
      <protection/>
    </xf>
    <xf numFmtId="0" fontId="57" fillId="0" borderId="24" xfId="0" applyNumberFormat="1" applyFont="1" applyFill="1" applyBorder="1" applyAlignment="1" applyProtection="1">
      <alignment horizontal="center"/>
      <protection/>
    </xf>
    <xf numFmtId="0" fontId="57" fillId="0" borderId="25" xfId="0" applyNumberFormat="1" applyFont="1" applyFill="1" applyBorder="1" applyAlignment="1" applyProtection="1">
      <alignment horizontal="center"/>
      <protection/>
    </xf>
    <xf numFmtId="0" fontId="57" fillId="0" borderId="14" xfId="0" applyNumberFormat="1" applyFont="1" applyFill="1" applyBorder="1" applyAlignment="1" applyProtection="1">
      <alignment horizontal="center"/>
      <protection/>
    </xf>
    <xf numFmtId="0" fontId="57" fillId="0" borderId="32" xfId="0" applyNumberFormat="1" applyFont="1" applyFill="1" applyBorder="1" applyAlignment="1" applyProtection="1">
      <alignment horizontal="center"/>
      <protection/>
    </xf>
    <xf numFmtId="0" fontId="57" fillId="0" borderId="10" xfId="0" applyNumberFormat="1" applyFont="1" applyFill="1" applyBorder="1" applyAlignment="1" applyProtection="1">
      <alignment horizontal="center"/>
      <protection/>
    </xf>
    <xf numFmtId="0" fontId="57" fillId="0" borderId="31" xfId="0" applyNumberFormat="1" applyFont="1" applyFill="1" applyBorder="1" applyAlignment="1" applyProtection="1">
      <alignment horizontal="center"/>
      <protection/>
    </xf>
    <xf numFmtId="0" fontId="0" fillId="38" borderId="63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57" fillId="0" borderId="61" xfId="0" applyFont="1" applyBorder="1" applyAlignment="1">
      <alignment horizontal="center"/>
    </xf>
    <xf numFmtId="0" fontId="1" fillId="0" borderId="61" xfId="0" applyFont="1" applyBorder="1" applyAlignment="1">
      <alignment/>
    </xf>
    <xf numFmtId="0" fontId="1" fillId="0" borderId="61" xfId="0" applyFont="1" applyFill="1" applyBorder="1" applyAlignment="1">
      <alignment wrapText="1"/>
    </xf>
    <xf numFmtId="0" fontId="1" fillId="0" borderId="61" xfId="0" applyFont="1" applyBorder="1" applyAlignment="1">
      <alignment/>
    </xf>
    <xf numFmtId="0" fontId="0" fillId="0" borderId="61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65" xfId="0" applyFill="1" applyBorder="1" applyAlignment="1">
      <alignment horizontal="center"/>
    </xf>
    <xf numFmtId="0" fontId="1" fillId="0" borderId="66" xfId="0" applyFont="1" applyBorder="1" applyAlignment="1">
      <alignment/>
    </xf>
    <xf numFmtId="0" fontId="1" fillId="0" borderId="60" xfId="0" applyFont="1" applyBorder="1" applyAlignment="1">
      <alignment/>
    </xf>
    <xf numFmtId="0" fontId="57" fillId="0" borderId="0" xfId="0" applyFont="1" applyFill="1" applyBorder="1" applyAlignment="1">
      <alignment horizontal="center"/>
    </xf>
    <xf numFmtId="0" fontId="1" fillId="0" borderId="36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57" fillId="0" borderId="36" xfId="0" applyNumberFormat="1" applyFont="1" applyFill="1" applyBorder="1" applyAlignment="1" applyProtection="1">
      <alignment/>
      <protection/>
    </xf>
    <xf numFmtId="0" fontId="1" fillId="0" borderId="34" xfId="0" applyNumberFormat="1" applyFont="1" applyFill="1" applyBorder="1" applyAlignment="1" applyProtection="1">
      <alignment horizontal="center"/>
      <protection/>
    </xf>
    <xf numFmtId="0" fontId="57" fillId="0" borderId="18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top"/>
    </xf>
    <xf numFmtId="1" fontId="1" fillId="0" borderId="32" xfId="0" applyNumberFormat="1" applyFont="1" applyFill="1" applyBorder="1" applyAlignment="1" applyProtection="1">
      <alignment horizontal="center"/>
      <protection/>
    </xf>
    <xf numFmtId="0" fontId="1" fillId="0" borderId="67" xfId="0" applyNumberFormat="1" applyFont="1" applyFill="1" applyBorder="1" applyAlignment="1" applyProtection="1">
      <alignment/>
      <protection/>
    </xf>
    <xf numFmtId="0" fontId="57" fillId="0" borderId="12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0" fillId="38" borderId="68" xfId="0" applyFont="1" applyFill="1" applyBorder="1" applyAlignment="1">
      <alignment/>
    </xf>
    <xf numFmtId="0" fontId="0" fillId="38" borderId="69" xfId="0" applyFont="1" applyFill="1" applyBorder="1" applyAlignment="1">
      <alignment/>
    </xf>
    <xf numFmtId="0" fontId="1" fillId="0" borderId="70" xfId="0" applyFont="1" applyFill="1" applyBorder="1" applyAlignment="1">
      <alignment wrapText="1"/>
    </xf>
    <xf numFmtId="0" fontId="0" fillId="0" borderId="70" xfId="0" applyFill="1" applyBorder="1" applyAlignment="1">
      <alignment horizontal="center"/>
    </xf>
    <xf numFmtId="0" fontId="1" fillId="0" borderId="33" xfId="0" applyFont="1" applyFill="1" applyBorder="1" applyAlignment="1">
      <alignment wrapText="1"/>
    </xf>
    <xf numFmtId="0" fontId="64" fillId="39" borderId="39" xfId="0" applyFont="1" applyFill="1" applyBorder="1" applyAlignment="1">
      <alignment horizontal="center"/>
    </xf>
    <xf numFmtId="0" fontId="0" fillId="39" borderId="40" xfId="0" applyFont="1" applyFill="1" applyBorder="1" applyAlignment="1">
      <alignment horizontal="center"/>
    </xf>
    <xf numFmtId="0" fontId="1" fillId="0" borderId="65" xfId="0" applyFont="1" applyBorder="1" applyAlignment="1">
      <alignment/>
    </xf>
    <xf numFmtId="0" fontId="0" fillId="0" borderId="65" xfId="0" applyBorder="1" applyAlignment="1">
      <alignment/>
    </xf>
    <xf numFmtId="0" fontId="0" fillId="0" borderId="65" xfId="0" applyFont="1" applyBorder="1" applyAlignment="1">
      <alignment/>
    </xf>
    <xf numFmtId="0" fontId="0" fillId="32" borderId="26" xfId="0" applyFont="1" applyFill="1" applyBorder="1" applyAlignment="1">
      <alignment/>
    </xf>
    <xf numFmtId="0" fontId="0" fillId="32" borderId="71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32" borderId="72" xfId="0" applyFont="1" applyFill="1" applyBorder="1" applyAlignment="1">
      <alignment horizontal="center"/>
    </xf>
    <xf numFmtId="0" fontId="0" fillId="32" borderId="49" xfId="0" applyFont="1" applyFill="1" applyBorder="1" applyAlignment="1">
      <alignment horizontal="center"/>
    </xf>
    <xf numFmtId="0" fontId="64" fillId="32" borderId="72" xfId="0" applyFont="1" applyFill="1" applyBorder="1" applyAlignment="1">
      <alignment horizontal="center"/>
    </xf>
    <xf numFmtId="0" fontId="64" fillId="32" borderId="49" xfId="0" applyFont="1" applyFill="1" applyBorder="1" applyAlignment="1">
      <alignment horizontal="center"/>
    </xf>
    <xf numFmtId="0" fontId="0" fillId="32" borderId="73" xfId="0" applyFont="1" applyFill="1" applyBorder="1" applyAlignment="1">
      <alignment horizontal="center"/>
    </xf>
    <xf numFmtId="0" fontId="0" fillId="32" borderId="74" xfId="0" applyFont="1" applyFill="1" applyBorder="1" applyAlignment="1">
      <alignment horizontal="center"/>
    </xf>
    <xf numFmtId="0" fontId="0" fillId="32" borderId="50" xfId="0" applyFont="1" applyFill="1" applyBorder="1" applyAlignment="1">
      <alignment horizontal="center"/>
    </xf>
    <xf numFmtId="0" fontId="1" fillId="0" borderId="65" xfId="0" applyFont="1" applyFill="1" applyBorder="1" applyAlignment="1">
      <alignment wrapText="1"/>
    </xf>
    <xf numFmtId="0" fontId="1" fillId="0" borderId="37" xfId="0" applyFont="1" applyFill="1" applyBorder="1" applyAlignment="1">
      <alignment wrapText="1"/>
    </xf>
    <xf numFmtId="0" fontId="66" fillId="0" borderId="33" xfId="0" applyFont="1" applyFill="1" applyBorder="1" applyAlignment="1">
      <alignment horizontal="center" vertical="center"/>
    </xf>
    <xf numFmtId="0" fontId="66" fillId="0" borderId="39" xfId="0" applyFont="1" applyFill="1" applyBorder="1" applyAlignment="1">
      <alignment horizontal="center" vertical="center"/>
    </xf>
    <xf numFmtId="0" fontId="0" fillId="38" borderId="75" xfId="0" applyFont="1" applyFill="1" applyBorder="1" applyAlignment="1">
      <alignment/>
    </xf>
    <xf numFmtId="0" fontId="0" fillId="38" borderId="59" xfId="0" applyFont="1" applyFill="1" applyBorder="1" applyAlignment="1">
      <alignment/>
    </xf>
    <xf numFmtId="0" fontId="1" fillId="38" borderId="59" xfId="0" applyFont="1" applyFill="1" applyBorder="1" applyAlignment="1">
      <alignment/>
    </xf>
    <xf numFmtId="0" fontId="1" fillId="33" borderId="13" xfId="0" applyNumberFormat="1" applyFont="1" applyFill="1" applyBorder="1" applyAlignment="1" applyProtection="1">
      <alignment horizontal="center"/>
      <protection/>
    </xf>
    <xf numFmtId="0" fontId="66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/>
    </xf>
    <xf numFmtId="0" fontId="1" fillId="30" borderId="22" xfId="0" applyNumberFormat="1" applyFont="1" applyFill="1" applyBorder="1" applyAlignment="1" applyProtection="1">
      <alignment horizontal="center"/>
      <protection/>
    </xf>
    <xf numFmtId="0" fontId="1" fillId="30" borderId="24" xfId="0" applyNumberFormat="1" applyFont="1" applyFill="1" applyBorder="1" applyAlignment="1" applyProtection="1">
      <alignment horizontal="center"/>
      <protection/>
    </xf>
    <xf numFmtId="0" fontId="1" fillId="30" borderId="23" xfId="0" applyNumberFormat="1" applyFont="1" applyFill="1" applyBorder="1" applyAlignment="1" applyProtection="1">
      <alignment horizontal="center"/>
      <protection/>
    </xf>
    <xf numFmtId="0" fontId="1" fillId="30" borderId="25" xfId="0" applyNumberFormat="1" applyFont="1" applyFill="1" applyBorder="1" applyAlignment="1" applyProtection="1">
      <alignment horizontal="center"/>
      <protection/>
    </xf>
    <xf numFmtId="0" fontId="1" fillId="38" borderId="20" xfId="0" applyNumberFormat="1" applyFont="1" applyFill="1" applyBorder="1" applyAlignment="1" applyProtection="1">
      <alignment horizontal="center"/>
      <protection/>
    </xf>
    <xf numFmtId="0" fontId="1" fillId="38" borderId="22" xfId="0" applyNumberFormat="1" applyFont="1" applyFill="1" applyBorder="1" applyAlignment="1" applyProtection="1">
      <alignment horizontal="center"/>
      <protection/>
    </xf>
    <xf numFmtId="0" fontId="1" fillId="38" borderId="21" xfId="0" applyNumberFormat="1" applyFont="1" applyFill="1" applyBorder="1" applyAlignment="1" applyProtection="1">
      <alignment horizontal="center"/>
      <protection/>
    </xf>
    <xf numFmtId="0" fontId="1" fillId="38" borderId="23" xfId="0" applyNumberFormat="1" applyFont="1" applyFill="1" applyBorder="1" applyAlignment="1" applyProtection="1">
      <alignment horizontal="center"/>
      <protection/>
    </xf>
    <xf numFmtId="0" fontId="1" fillId="37" borderId="15" xfId="0" applyNumberFormat="1" applyFont="1" applyFill="1" applyBorder="1" applyAlignment="1" applyProtection="1">
      <alignment horizontal="center"/>
      <protection/>
    </xf>
    <xf numFmtId="0" fontId="1" fillId="37" borderId="14" xfId="0" applyNumberFormat="1" applyFont="1" applyFill="1" applyBorder="1" applyAlignment="1" applyProtection="1">
      <alignment horizontal="center"/>
      <protection/>
    </xf>
    <xf numFmtId="0" fontId="1" fillId="37" borderId="30" xfId="0" applyNumberFormat="1" applyFont="1" applyFill="1" applyBorder="1" applyAlignment="1" applyProtection="1">
      <alignment horizontal="center"/>
      <protection/>
    </xf>
    <xf numFmtId="0" fontId="1" fillId="37" borderId="32" xfId="0" applyNumberFormat="1" applyFont="1" applyFill="1" applyBorder="1" applyAlignment="1" applyProtection="1">
      <alignment horizontal="center"/>
      <protection/>
    </xf>
    <xf numFmtId="0" fontId="59" fillId="0" borderId="0" xfId="0" applyFont="1" applyAlignment="1">
      <alignment/>
    </xf>
    <xf numFmtId="0" fontId="0" fillId="38" borderId="63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59" fillId="0" borderId="0" xfId="0" applyFont="1" applyBorder="1" applyAlignment="1">
      <alignment/>
    </xf>
    <xf numFmtId="0" fontId="0" fillId="0" borderId="70" xfId="0" applyFont="1" applyFill="1" applyBorder="1" applyAlignment="1">
      <alignment horizontal="center"/>
    </xf>
    <xf numFmtId="0" fontId="64" fillId="0" borderId="70" xfId="0" applyFont="1" applyFill="1" applyBorder="1" applyAlignment="1">
      <alignment horizontal="center"/>
    </xf>
    <xf numFmtId="0" fontId="1" fillId="0" borderId="61" xfId="0" applyFont="1" applyBorder="1" applyAlignment="1">
      <alignment/>
    </xf>
    <xf numFmtId="0" fontId="0" fillId="0" borderId="65" xfId="0" applyBorder="1" applyAlignment="1">
      <alignment/>
    </xf>
    <xf numFmtId="1" fontId="1" fillId="37" borderId="32" xfId="0" applyNumberFormat="1" applyFont="1" applyFill="1" applyBorder="1" applyAlignment="1" applyProtection="1">
      <alignment horizontal="center"/>
      <protection/>
    </xf>
    <xf numFmtId="0" fontId="1" fillId="0" borderId="42" xfId="0" applyFont="1" applyFill="1" applyBorder="1" applyAlignment="1">
      <alignment wrapText="1"/>
    </xf>
    <xf numFmtId="0" fontId="0" fillId="0" borderId="42" xfId="0" applyFont="1" applyFill="1" applyBorder="1" applyAlignment="1">
      <alignment horizontal="center"/>
    </xf>
    <xf numFmtId="0" fontId="64" fillId="0" borderId="42" xfId="0" applyFont="1" applyFill="1" applyBorder="1" applyAlignment="1">
      <alignment horizontal="center"/>
    </xf>
    <xf numFmtId="0" fontId="1" fillId="39" borderId="33" xfId="0" applyFont="1" applyFill="1" applyBorder="1" applyAlignment="1">
      <alignment wrapText="1"/>
    </xf>
    <xf numFmtId="0" fontId="0" fillId="38" borderId="0" xfId="0" applyFont="1" applyFill="1" applyAlignment="1">
      <alignment/>
    </xf>
    <xf numFmtId="0" fontId="0" fillId="39" borderId="0" xfId="0" applyFont="1" applyFill="1" applyAlignment="1">
      <alignment/>
    </xf>
    <xf numFmtId="0" fontId="1" fillId="38" borderId="18" xfId="0" applyNumberFormat="1" applyFont="1" applyFill="1" applyBorder="1" applyAlignment="1" applyProtection="1">
      <alignment/>
      <protection/>
    </xf>
    <xf numFmtId="0" fontId="1" fillId="40" borderId="11" xfId="0" applyNumberFormat="1" applyFont="1" applyFill="1" applyBorder="1" applyAlignment="1" applyProtection="1">
      <alignment horizontal="center"/>
      <protection/>
    </xf>
    <xf numFmtId="0" fontId="1" fillId="30" borderId="36" xfId="0" applyNumberFormat="1" applyFont="1" applyFill="1" applyBorder="1" applyAlignment="1" applyProtection="1">
      <alignment/>
      <protection/>
    </xf>
    <xf numFmtId="0" fontId="1" fillId="30" borderId="18" xfId="0" applyNumberFormat="1" applyFont="1" applyFill="1" applyBorder="1" applyAlignment="1" applyProtection="1">
      <alignment/>
      <protection/>
    </xf>
    <xf numFmtId="0" fontId="1" fillId="37" borderId="18" xfId="0" applyNumberFormat="1" applyFont="1" applyFill="1" applyBorder="1" applyAlignment="1" applyProtection="1">
      <alignment/>
      <protection/>
    </xf>
    <xf numFmtId="0" fontId="0" fillId="39" borderId="68" xfId="0" applyFont="1" applyFill="1" applyBorder="1" applyAlignment="1">
      <alignment/>
    </xf>
    <xf numFmtId="0" fontId="0" fillId="39" borderId="69" xfId="0" applyFont="1" applyFill="1" applyBorder="1" applyAlignment="1">
      <alignment/>
    </xf>
    <xf numFmtId="0" fontId="0" fillId="39" borderId="75" xfId="0" applyFont="1" applyFill="1" applyBorder="1" applyAlignment="1">
      <alignment/>
    </xf>
    <xf numFmtId="0" fontId="0" fillId="39" borderId="63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59" xfId="0" applyFont="1" applyFill="1" applyBorder="1" applyAlignment="1">
      <alignment/>
    </xf>
    <xf numFmtId="0" fontId="0" fillId="39" borderId="63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1" fillId="32" borderId="72" xfId="0" applyFont="1" applyFill="1" applyBorder="1" applyAlignment="1">
      <alignment horizontal="center"/>
    </xf>
    <xf numFmtId="0" fontId="1" fillId="39" borderId="39" xfId="0" applyFont="1" applyFill="1" applyBorder="1" applyAlignment="1">
      <alignment horizontal="center"/>
    </xf>
    <xf numFmtId="0" fontId="1" fillId="32" borderId="61" xfId="0" applyFont="1" applyFill="1" applyBorder="1" applyAlignment="1">
      <alignment horizontal="center"/>
    </xf>
    <xf numFmtId="0" fontId="1" fillId="32" borderId="49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64" fillId="0" borderId="65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39" borderId="39" xfId="0" applyFill="1" applyBorder="1" applyAlignment="1">
      <alignment horizontal="center"/>
    </xf>
    <xf numFmtId="0" fontId="0" fillId="39" borderId="40" xfId="0" applyFill="1" applyBorder="1" applyAlignment="1">
      <alignment horizontal="center"/>
    </xf>
    <xf numFmtId="0" fontId="1" fillId="0" borderId="61" xfId="0" applyFont="1" applyBorder="1" applyAlignment="1">
      <alignment/>
    </xf>
    <xf numFmtId="0" fontId="1" fillId="0" borderId="60" xfId="0" applyFont="1" applyBorder="1" applyAlignment="1">
      <alignment/>
    </xf>
    <xf numFmtId="0" fontId="0" fillId="39" borderId="68" xfId="0" applyFont="1" applyFill="1" applyBorder="1" applyAlignment="1">
      <alignment/>
    </xf>
    <xf numFmtId="0" fontId="0" fillId="39" borderId="69" xfId="0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36" borderId="76" xfId="0" applyNumberFormat="1" applyFont="1" applyFill="1" applyBorder="1" applyAlignment="1" applyProtection="1">
      <alignment/>
      <protection/>
    </xf>
    <xf numFmtId="0" fontId="1" fillId="0" borderId="77" xfId="0" applyNumberFormat="1" applyFont="1" applyFill="1" applyBorder="1" applyAlignment="1" applyProtection="1">
      <alignment horizontal="center"/>
      <protection/>
    </xf>
    <xf numFmtId="0" fontId="1" fillId="0" borderId="78" xfId="0" applyNumberFormat="1" applyFont="1" applyFill="1" applyBorder="1" applyAlignment="1" applyProtection="1">
      <alignment horizontal="center"/>
      <protection/>
    </xf>
    <xf numFmtId="0" fontId="1" fillId="38" borderId="77" xfId="0" applyNumberFormat="1" applyFont="1" applyFill="1" applyBorder="1" applyAlignment="1" applyProtection="1">
      <alignment horizontal="center"/>
      <protection/>
    </xf>
    <xf numFmtId="0" fontId="1" fillId="38" borderId="78" xfId="0" applyNumberFormat="1" applyFont="1" applyFill="1" applyBorder="1" applyAlignment="1" applyProtection="1">
      <alignment horizontal="center"/>
      <protection/>
    </xf>
    <xf numFmtId="0" fontId="1" fillId="0" borderId="79" xfId="0" applyNumberFormat="1" applyFont="1" applyFill="1" applyBorder="1" applyAlignment="1" applyProtection="1">
      <alignment horizontal="center"/>
      <protection/>
    </xf>
    <xf numFmtId="0" fontId="1" fillId="0" borderId="80" xfId="0" applyNumberFormat="1" applyFont="1" applyFill="1" applyBorder="1" applyAlignment="1" applyProtection="1">
      <alignment horizontal="center"/>
      <protection/>
    </xf>
    <xf numFmtId="0" fontId="1" fillId="0" borderId="81" xfId="0" applyNumberFormat="1" applyFont="1" applyFill="1" applyBorder="1" applyAlignment="1" applyProtection="1">
      <alignment horizontal="center"/>
      <protection/>
    </xf>
    <xf numFmtId="0" fontId="1" fillId="33" borderId="81" xfId="0" applyNumberFormat="1" applyFont="1" applyFill="1" applyBorder="1" applyAlignment="1" applyProtection="1">
      <alignment horizontal="center"/>
      <protection/>
    </xf>
    <xf numFmtId="0" fontId="1" fillId="30" borderId="82" xfId="0" applyNumberFormat="1" applyFont="1" applyFill="1" applyBorder="1" applyAlignment="1" applyProtection="1">
      <alignment horizontal="center"/>
      <protection/>
    </xf>
    <xf numFmtId="0" fontId="1" fillId="30" borderId="83" xfId="0" applyNumberFormat="1" applyFont="1" applyFill="1" applyBorder="1" applyAlignment="1" applyProtection="1">
      <alignment horizontal="center"/>
      <protection/>
    </xf>
    <xf numFmtId="0" fontId="1" fillId="0" borderId="82" xfId="0" applyNumberFormat="1" applyFont="1" applyFill="1" applyBorder="1" applyAlignment="1" applyProtection="1">
      <alignment horizontal="center"/>
      <protection/>
    </xf>
    <xf numFmtId="0" fontId="1" fillId="0" borderId="83" xfId="0" applyNumberFormat="1" applyFont="1" applyFill="1" applyBorder="1" applyAlignment="1" applyProtection="1">
      <alignment horizontal="center"/>
      <protection/>
    </xf>
    <xf numFmtId="0" fontId="1" fillId="0" borderId="84" xfId="0" applyNumberFormat="1" applyFont="1" applyFill="1" applyBorder="1" applyAlignment="1" applyProtection="1">
      <alignment horizontal="center"/>
      <protection/>
    </xf>
    <xf numFmtId="0" fontId="1" fillId="0" borderId="85" xfId="0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1" fillId="33" borderId="12" xfId="0" applyNumberFormat="1" applyFont="1" applyFill="1" applyBorder="1" applyAlignment="1" applyProtection="1">
      <alignment horizontal="center"/>
      <protection/>
    </xf>
    <xf numFmtId="0" fontId="1" fillId="38" borderId="19" xfId="0" applyNumberFormat="1" applyFont="1" applyFill="1" applyBorder="1" applyAlignment="1" applyProtection="1">
      <alignment/>
      <protection/>
    </xf>
    <xf numFmtId="0" fontId="57" fillId="0" borderId="33" xfId="0" applyFont="1" applyBorder="1" applyAlignment="1">
      <alignment horizontal="center"/>
    </xf>
    <xf numFmtId="0" fontId="1" fillId="35" borderId="76" xfId="0" applyNumberFormat="1" applyFont="1" applyFill="1" applyBorder="1" applyAlignment="1" applyProtection="1">
      <alignment/>
      <protection/>
    </xf>
    <xf numFmtId="0" fontId="1" fillId="38" borderId="36" xfId="0" applyNumberFormat="1" applyFont="1" applyFill="1" applyBorder="1" applyAlignment="1" applyProtection="1">
      <alignment/>
      <protection/>
    </xf>
    <xf numFmtId="0" fontId="1" fillId="35" borderId="19" xfId="0" applyNumberFormat="1" applyFont="1" applyFill="1" applyBorder="1" applyAlignment="1" applyProtection="1">
      <alignment/>
      <protection/>
    </xf>
    <xf numFmtId="0" fontId="1" fillId="37" borderId="36" xfId="0" applyNumberFormat="1" applyFont="1" applyFill="1" applyBorder="1" applyAlignment="1" applyProtection="1">
      <alignment/>
      <protection/>
    </xf>
    <xf numFmtId="1" fontId="1" fillId="0" borderId="31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61" xfId="0" applyFont="1" applyBorder="1" applyAlignment="1">
      <alignment/>
    </xf>
    <xf numFmtId="0" fontId="59" fillId="0" borderId="42" xfId="0" applyFont="1" applyFill="1" applyBorder="1" applyAlignment="1">
      <alignment horizontal="center"/>
    </xf>
    <xf numFmtId="0" fontId="59" fillId="0" borderId="65" xfId="0" applyFont="1" applyFill="1" applyBorder="1" applyAlignment="1">
      <alignment horizontal="center"/>
    </xf>
    <xf numFmtId="0" fontId="1" fillId="37" borderId="19" xfId="0" applyNumberFormat="1" applyFont="1" applyFill="1" applyBorder="1" applyAlignment="1" applyProtection="1">
      <alignment/>
      <protection/>
    </xf>
    <xf numFmtId="0" fontId="1" fillId="37" borderId="84" xfId="0" applyNumberFormat="1" applyFont="1" applyFill="1" applyBorder="1" applyAlignment="1" applyProtection="1">
      <alignment horizontal="center"/>
      <protection/>
    </xf>
    <xf numFmtId="0" fontId="1" fillId="37" borderId="79" xfId="0" applyNumberFormat="1" applyFont="1" applyFill="1" applyBorder="1" applyAlignment="1" applyProtection="1">
      <alignment horizontal="center"/>
      <protection/>
    </xf>
    <xf numFmtId="0" fontId="1" fillId="37" borderId="85" xfId="0" applyNumberFormat="1" applyFont="1" applyFill="1" applyBorder="1" applyAlignment="1" applyProtection="1">
      <alignment horizontal="center"/>
      <protection/>
    </xf>
    <xf numFmtId="0" fontId="1" fillId="37" borderId="80" xfId="0" applyNumberFormat="1" applyFont="1" applyFill="1" applyBorder="1" applyAlignment="1" applyProtection="1">
      <alignment horizontal="center"/>
      <protection/>
    </xf>
    <xf numFmtId="0" fontId="1" fillId="36" borderId="19" xfId="0" applyNumberFormat="1" applyFont="1" applyFill="1" applyBorder="1" applyAlignment="1" applyProtection="1">
      <alignment/>
      <protection/>
    </xf>
    <xf numFmtId="0" fontId="1" fillId="38" borderId="82" xfId="0" applyNumberFormat="1" applyFont="1" applyFill="1" applyBorder="1" applyAlignment="1" applyProtection="1">
      <alignment horizontal="center"/>
      <protection/>
    </xf>
    <xf numFmtId="0" fontId="1" fillId="38" borderId="83" xfId="0" applyNumberFormat="1" applyFont="1" applyFill="1" applyBorder="1" applyAlignment="1" applyProtection="1">
      <alignment horizontal="center"/>
      <protection/>
    </xf>
    <xf numFmtId="0" fontId="1" fillId="33" borderId="76" xfId="0" applyNumberFormat="1" applyFont="1" applyFill="1" applyBorder="1" applyAlignment="1" applyProtection="1">
      <alignment/>
      <protection/>
    </xf>
    <xf numFmtId="0" fontId="1" fillId="30" borderId="77" xfId="0" applyNumberFormat="1" applyFont="1" applyFill="1" applyBorder="1" applyAlignment="1" applyProtection="1">
      <alignment horizontal="center"/>
      <protection/>
    </xf>
    <xf numFmtId="0" fontId="1" fillId="30" borderId="78" xfId="0" applyNumberFormat="1" applyFont="1" applyFill="1" applyBorder="1" applyAlignment="1" applyProtection="1">
      <alignment horizontal="center"/>
      <protection/>
    </xf>
    <xf numFmtId="0" fontId="1" fillId="0" borderId="60" xfId="0" applyFont="1" applyBorder="1" applyAlignment="1">
      <alignment/>
    </xf>
    <xf numFmtId="0" fontId="0" fillId="0" borderId="59" xfId="0" applyFont="1" applyFill="1" applyBorder="1" applyAlignment="1">
      <alignment/>
    </xf>
    <xf numFmtId="0" fontId="58" fillId="0" borderId="65" xfId="0" applyFont="1" applyFill="1" applyBorder="1" applyAlignment="1">
      <alignment horizontal="center"/>
    </xf>
    <xf numFmtId="0" fontId="1" fillId="38" borderId="76" xfId="0" applyNumberFormat="1" applyFont="1" applyFill="1" applyBorder="1" applyAlignment="1" applyProtection="1">
      <alignment/>
      <protection/>
    </xf>
    <xf numFmtId="0" fontId="1" fillId="30" borderId="76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39" borderId="63" xfId="0" applyFont="1" applyFill="1" applyBorder="1" applyAlignment="1">
      <alignment horizontal="left"/>
    </xf>
    <xf numFmtId="0" fontId="0" fillId="0" borderId="42" xfId="0" applyFill="1" applyBorder="1" applyAlignment="1">
      <alignment horizontal="center"/>
    </xf>
    <xf numFmtId="0" fontId="0" fillId="0" borderId="63" xfId="0" applyFont="1" applyFill="1" applyBorder="1" applyAlignment="1">
      <alignment horizontal="left"/>
    </xf>
    <xf numFmtId="0" fontId="0" fillId="0" borderId="63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41" borderId="0" xfId="0" applyFill="1" applyAlignment="1">
      <alignment/>
    </xf>
    <xf numFmtId="0" fontId="67" fillId="0" borderId="0" xfId="0" applyFont="1" applyAlignment="1">
      <alignment/>
    </xf>
    <xf numFmtId="0" fontId="1" fillId="37" borderId="76" xfId="0" applyNumberFormat="1" applyFont="1" applyFill="1" applyBorder="1" applyAlignment="1" applyProtection="1">
      <alignment/>
      <protection/>
    </xf>
    <xf numFmtId="0" fontId="1" fillId="30" borderId="19" xfId="0" applyNumberFormat="1" applyFont="1" applyFill="1" applyBorder="1" applyAlignment="1" applyProtection="1">
      <alignment/>
      <protection/>
    </xf>
    <xf numFmtId="0" fontId="0" fillId="0" borderId="42" xfId="0" applyBorder="1" applyAlignment="1">
      <alignment/>
    </xf>
    <xf numFmtId="0" fontId="68" fillId="0" borderId="0" xfId="0" applyFont="1" applyAlignment="1">
      <alignment/>
    </xf>
    <xf numFmtId="0" fontId="0" fillId="39" borderId="40" xfId="0" applyFill="1" applyBorder="1" applyAlignment="1">
      <alignment/>
    </xf>
    <xf numFmtId="0" fontId="0" fillId="39" borderId="39" xfId="0" applyFill="1" applyBorder="1" applyAlignment="1">
      <alignment horizontal="center" vertical="center"/>
    </xf>
    <xf numFmtId="0" fontId="66" fillId="0" borderId="33" xfId="0" applyFont="1" applyFill="1" applyBorder="1" applyAlignment="1">
      <alignment horizontal="left" vertical="center"/>
    </xf>
    <xf numFmtId="0" fontId="66" fillId="0" borderId="39" xfId="0" applyFont="1" applyFill="1" applyBorder="1" applyAlignment="1">
      <alignment horizontal="left" vertical="center"/>
    </xf>
    <xf numFmtId="0" fontId="69" fillId="0" borderId="0" xfId="0" applyFont="1" applyAlignment="1">
      <alignment/>
    </xf>
    <xf numFmtId="0" fontId="70" fillId="38" borderId="0" xfId="0" applyFont="1" applyFill="1" applyAlignment="1">
      <alignment/>
    </xf>
    <xf numFmtId="0" fontId="71" fillId="38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0" fillId="34" borderId="86" xfId="0" applyNumberFormat="1" applyFont="1" applyFill="1" applyBorder="1" applyAlignment="1" applyProtection="1">
      <alignment horizontal="center" wrapText="1"/>
      <protection/>
    </xf>
    <xf numFmtId="0" fontId="0" fillId="34" borderId="45" xfId="0" applyNumberFormat="1" applyFont="1" applyFill="1" applyBorder="1" applyAlignment="1" applyProtection="1">
      <alignment horizontal="center" wrapText="1"/>
      <protection/>
    </xf>
    <xf numFmtId="0" fontId="0" fillId="0" borderId="45" xfId="0" applyBorder="1" applyAlignment="1">
      <alignment wrapText="1"/>
    </xf>
    <xf numFmtId="0" fontId="0" fillId="0" borderId="52" xfId="0" applyBorder="1" applyAlignment="1">
      <alignment wrapText="1"/>
    </xf>
    <xf numFmtId="0" fontId="58" fillId="34" borderId="37" xfId="0" applyNumberFormat="1" applyFont="1" applyFill="1" applyBorder="1" applyAlignment="1" applyProtection="1">
      <alignment horizontal="center" wrapText="1"/>
      <protection/>
    </xf>
    <xf numFmtId="0" fontId="0" fillId="0" borderId="17" xfId="0" applyBorder="1" applyAlignment="1">
      <alignment/>
    </xf>
    <xf numFmtId="0" fontId="1" fillId="34" borderId="37" xfId="0" applyNumberFormat="1" applyFont="1" applyFill="1" applyBorder="1" applyAlignment="1" applyProtection="1">
      <alignment horizontal="center" wrapText="1"/>
      <protection/>
    </xf>
    <xf numFmtId="0" fontId="0" fillId="0" borderId="17" xfId="0" applyBorder="1" applyAlignment="1">
      <alignment wrapText="1"/>
    </xf>
    <xf numFmtId="0" fontId="0" fillId="0" borderId="67" xfId="0" applyBorder="1" applyAlignment="1">
      <alignment wrapText="1"/>
    </xf>
    <xf numFmtId="0" fontId="0" fillId="34" borderId="86" xfId="0" applyNumberFormat="1" applyFont="1" applyFill="1" applyBorder="1" applyAlignment="1" applyProtection="1">
      <alignment horizontal="center" wrapText="1"/>
      <protection/>
    </xf>
    <xf numFmtId="0" fontId="58" fillId="0" borderId="37" xfId="0" applyFont="1" applyBorder="1" applyAlignment="1">
      <alignment horizontal="center" wrapText="1"/>
    </xf>
    <xf numFmtId="0" fontId="58" fillId="0" borderId="17" xfId="0" applyFont="1" applyBorder="1" applyAlignment="1">
      <alignment horizontal="center" wrapText="1"/>
    </xf>
    <xf numFmtId="0" fontId="58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34" borderId="17" xfId="0" applyNumberFormat="1" applyFont="1" applyFill="1" applyBorder="1" applyAlignment="1" applyProtection="1">
      <alignment horizontal="center" wrapText="1"/>
      <protection/>
    </xf>
    <xf numFmtId="0" fontId="0" fillId="34" borderId="45" xfId="0" applyNumberFormat="1" applyFont="1" applyFill="1" applyBorder="1" applyAlignment="1" applyProtection="1">
      <alignment horizontal="center" wrapText="1"/>
      <protection/>
    </xf>
    <xf numFmtId="0" fontId="0" fillId="34" borderId="52" xfId="0" applyNumberFormat="1" applyFont="1" applyFill="1" applyBorder="1" applyAlignment="1" applyProtection="1">
      <alignment horizontal="center" wrapText="1"/>
      <protection/>
    </xf>
    <xf numFmtId="0" fontId="0" fillId="34" borderId="52" xfId="0" applyNumberFormat="1" applyFont="1" applyFill="1" applyBorder="1" applyAlignment="1" applyProtection="1">
      <alignment horizontal="center" wrapText="1"/>
      <protection/>
    </xf>
    <xf numFmtId="0" fontId="58" fillId="34" borderId="17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C7C7C7"/>
      <rgbColor rgb="00FF996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542925</xdr:colOff>
      <xdr:row>0</xdr:row>
      <xdr:rowOff>76200</xdr:rowOff>
    </xdr:from>
    <xdr:to>
      <xdr:col>21</xdr:col>
      <xdr:colOff>438150</xdr:colOff>
      <xdr:row>24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76200"/>
          <a:ext cx="5400675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228600</xdr:colOff>
      <xdr:row>0</xdr:row>
      <xdr:rowOff>66675</xdr:rowOff>
    </xdr:from>
    <xdr:to>
      <xdr:col>36</xdr:col>
      <xdr:colOff>361950</xdr:colOff>
      <xdr:row>24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66675"/>
          <a:ext cx="5410200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3</xdr:row>
      <xdr:rowOff>85725</xdr:rowOff>
    </xdr:from>
    <xdr:to>
      <xdr:col>21</xdr:col>
      <xdr:colOff>0</xdr:colOff>
      <xdr:row>16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638175"/>
          <a:ext cx="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3</xdr:row>
      <xdr:rowOff>85725</xdr:rowOff>
    </xdr:from>
    <xdr:to>
      <xdr:col>20</xdr:col>
      <xdr:colOff>0</xdr:colOff>
      <xdr:row>16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638175"/>
          <a:ext cx="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85725</xdr:rowOff>
    </xdr:from>
    <xdr:to>
      <xdr:col>20</xdr:col>
      <xdr:colOff>0</xdr:colOff>
      <xdr:row>16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638175"/>
          <a:ext cx="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85725</xdr:rowOff>
    </xdr:from>
    <xdr:to>
      <xdr:col>20</xdr:col>
      <xdr:colOff>0</xdr:colOff>
      <xdr:row>16</xdr:row>
      <xdr:rowOff>76200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638175"/>
          <a:ext cx="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3</xdr:row>
      <xdr:rowOff>85725</xdr:rowOff>
    </xdr:from>
    <xdr:to>
      <xdr:col>20</xdr:col>
      <xdr:colOff>0</xdr:colOff>
      <xdr:row>16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638175"/>
          <a:ext cx="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85725</xdr:rowOff>
    </xdr:from>
    <xdr:to>
      <xdr:col>20</xdr:col>
      <xdr:colOff>0</xdr:colOff>
      <xdr:row>16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638175"/>
          <a:ext cx="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85725</xdr:rowOff>
    </xdr:from>
    <xdr:to>
      <xdr:col>20</xdr:col>
      <xdr:colOff>0</xdr:colOff>
      <xdr:row>16</xdr:row>
      <xdr:rowOff>76200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638175"/>
          <a:ext cx="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85725</xdr:rowOff>
    </xdr:from>
    <xdr:to>
      <xdr:col>20</xdr:col>
      <xdr:colOff>0</xdr:colOff>
      <xdr:row>16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638175"/>
          <a:ext cx="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85725</xdr:rowOff>
    </xdr:from>
    <xdr:to>
      <xdr:col>20</xdr:col>
      <xdr:colOff>0</xdr:colOff>
      <xdr:row>16</xdr:row>
      <xdr:rowOff>76200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638175"/>
          <a:ext cx="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3</xdr:row>
      <xdr:rowOff>85725</xdr:rowOff>
    </xdr:from>
    <xdr:to>
      <xdr:col>20</xdr:col>
      <xdr:colOff>0</xdr:colOff>
      <xdr:row>16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676275"/>
          <a:ext cx="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85725</xdr:rowOff>
    </xdr:from>
    <xdr:to>
      <xdr:col>20</xdr:col>
      <xdr:colOff>0</xdr:colOff>
      <xdr:row>16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676275"/>
          <a:ext cx="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85725</xdr:rowOff>
    </xdr:from>
    <xdr:to>
      <xdr:col>20</xdr:col>
      <xdr:colOff>0</xdr:colOff>
      <xdr:row>16</xdr:row>
      <xdr:rowOff>66675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676275"/>
          <a:ext cx="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85725</xdr:rowOff>
    </xdr:from>
    <xdr:to>
      <xdr:col>20</xdr:col>
      <xdr:colOff>0</xdr:colOff>
      <xdr:row>16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676275"/>
          <a:ext cx="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85725</xdr:rowOff>
    </xdr:from>
    <xdr:to>
      <xdr:col>20</xdr:col>
      <xdr:colOff>0</xdr:colOff>
      <xdr:row>16</xdr:row>
      <xdr:rowOff>66675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676275"/>
          <a:ext cx="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3</xdr:row>
      <xdr:rowOff>85725</xdr:rowOff>
    </xdr:from>
    <xdr:to>
      <xdr:col>20</xdr:col>
      <xdr:colOff>0</xdr:colOff>
      <xdr:row>16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695325"/>
          <a:ext cx="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85725</xdr:rowOff>
    </xdr:from>
    <xdr:to>
      <xdr:col>20</xdr:col>
      <xdr:colOff>0</xdr:colOff>
      <xdr:row>16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695325"/>
          <a:ext cx="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85725</xdr:rowOff>
    </xdr:from>
    <xdr:to>
      <xdr:col>20</xdr:col>
      <xdr:colOff>0</xdr:colOff>
      <xdr:row>16</xdr:row>
      <xdr:rowOff>47625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695325"/>
          <a:ext cx="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85725</xdr:rowOff>
    </xdr:from>
    <xdr:to>
      <xdr:col>20</xdr:col>
      <xdr:colOff>0</xdr:colOff>
      <xdr:row>16</xdr:row>
      <xdr:rowOff>47625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695325"/>
          <a:ext cx="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85725</xdr:rowOff>
    </xdr:from>
    <xdr:to>
      <xdr:col>20</xdr:col>
      <xdr:colOff>0</xdr:colOff>
      <xdr:row>16</xdr:row>
      <xdr:rowOff>47625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695325"/>
          <a:ext cx="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85725</xdr:rowOff>
    </xdr:from>
    <xdr:to>
      <xdr:col>20</xdr:col>
      <xdr:colOff>0</xdr:colOff>
      <xdr:row>16</xdr:row>
      <xdr:rowOff>76200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695325"/>
          <a:ext cx="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85725</xdr:rowOff>
    </xdr:from>
    <xdr:to>
      <xdr:col>20</xdr:col>
      <xdr:colOff>0</xdr:colOff>
      <xdr:row>16</xdr:row>
      <xdr:rowOff>76200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695325"/>
          <a:ext cx="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85725</xdr:rowOff>
    </xdr:from>
    <xdr:to>
      <xdr:col>20</xdr:col>
      <xdr:colOff>0</xdr:colOff>
      <xdr:row>16</xdr:row>
      <xdr:rowOff>76200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695325"/>
          <a:ext cx="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85725</xdr:rowOff>
    </xdr:from>
    <xdr:to>
      <xdr:col>20</xdr:col>
      <xdr:colOff>0</xdr:colOff>
      <xdr:row>16</xdr:row>
      <xdr:rowOff>76200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695325"/>
          <a:ext cx="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85725</xdr:rowOff>
    </xdr:from>
    <xdr:to>
      <xdr:col>20</xdr:col>
      <xdr:colOff>0</xdr:colOff>
      <xdr:row>16</xdr:row>
      <xdr:rowOff>76200</xdr:rowOff>
    </xdr:to>
    <xdr:pic>
      <xdr:nvPicPr>
        <xdr:cNvPr id="1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695325"/>
          <a:ext cx="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3</xdr:row>
      <xdr:rowOff>85725</xdr:rowOff>
    </xdr:from>
    <xdr:to>
      <xdr:col>20</xdr:col>
      <xdr:colOff>0</xdr:colOff>
      <xdr:row>16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638175"/>
          <a:ext cx="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85725</xdr:rowOff>
    </xdr:from>
    <xdr:to>
      <xdr:col>20</xdr:col>
      <xdr:colOff>0</xdr:colOff>
      <xdr:row>16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638175"/>
          <a:ext cx="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85725</xdr:rowOff>
    </xdr:from>
    <xdr:to>
      <xdr:col>20</xdr:col>
      <xdr:colOff>0</xdr:colOff>
      <xdr:row>16</xdr:row>
      <xdr:rowOff>76200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638175"/>
          <a:ext cx="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85725</xdr:rowOff>
    </xdr:from>
    <xdr:to>
      <xdr:col>20</xdr:col>
      <xdr:colOff>0</xdr:colOff>
      <xdr:row>16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638175"/>
          <a:ext cx="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85725</xdr:rowOff>
    </xdr:from>
    <xdr:to>
      <xdr:col>20</xdr:col>
      <xdr:colOff>0</xdr:colOff>
      <xdr:row>16</xdr:row>
      <xdr:rowOff>76200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638175"/>
          <a:ext cx="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88"/>
  <sheetViews>
    <sheetView zoomScale="85" zoomScaleNormal="85" zoomScalePageLayoutView="0" workbookViewId="0" topLeftCell="A1">
      <selection activeCell="H2" sqref="H2:H4"/>
    </sheetView>
  </sheetViews>
  <sheetFormatPr defaultColWidth="9.140625" defaultRowHeight="12.75" outlineLevelCol="1"/>
  <cols>
    <col min="1" max="1" width="5.57421875" style="0" customWidth="1"/>
    <col min="2" max="2" width="41.28125" style="0" customWidth="1"/>
    <col min="3" max="3" width="9.57421875" style="0" customWidth="1" outlineLevel="1"/>
    <col min="4" max="4" width="7.8515625" style="0" customWidth="1" outlineLevel="1"/>
    <col min="5" max="5" width="9.7109375" style="0" customWidth="1" outlineLevel="1"/>
    <col min="6" max="10" width="7.57421875" style="0" customWidth="1" outlineLevel="1"/>
    <col min="11" max="11" width="9.140625" style="0" customWidth="1"/>
    <col min="12" max="13" width="9.140625" style="0" customWidth="1" outlineLevel="1"/>
    <col min="14" max="14" width="9.421875" style="0" customWidth="1" outlineLevel="1"/>
    <col min="15" max="19" width="9.140625" style="0" customWidth="1" outlineLevel="1"/>
    <col min="20" max="20" width="9.140625" style="0" customWidth="1"/>
    <col min="21" max="21" width="9.140625" style="0" customWidth="1" outlineLevel="1" collapsed="1"/>
    <col min="22" max="22" width="9.140625" style="0" customWidth="1" outlineLevel="1"/>
    <col min="23" max="23" width="10.140625" style="0" customWidth="1" outlineLevel="1"/>
    <col min="24" max="28" width="9.140625" style="0" customWidth="1" outlineLevel="1"/>
    <col min="29" max="29" width="9.140625" style="0" customWidth="1"/>
    <col min="30" max="30" width="10.00390625" style="0" customWidth="1"/>
    <col min="31" max="31" width="2.00390625" style="0" customWidth="1"/>
    <col min="32" max="33" width="11.140625" style="91" customWidth="1" outlineLevel="1"/>
    <col min="34" max="34" width="3.57421875" style="91" customWidth="1"/>
    <col min="35" max="35" width="29.28125" style="91" customWidth="1"/>
    <col min="36" max="36" width="2.421875" style="91" customWidth="1" outlineLevel="1"/>
    <col min="37" max="37" width="11.140625" style="91" customWidth="1" outlineLevel="1"/>
    <col min="38" max="38" width="2.140625" style="91" customWidth="1"/>
    <col min="39" max="39" width="40.00390625" style="91" customWidth="1"/>
    <col min="40" max="40" width="3.421875" style="91" customWidth="1" outlineLevel="1"/>
    <col min="41" max="41" width="2.7109375" style="91" customWidth="1" outlineLevel="1"/>
    <col min="42" max="42" width="11.140625" style="91" customWidth="1" outlineLevel="1"/>
    <col min="43" max="44" width="11.140625" style="0" customWidth="1" outlineLevel="1"/>
    <col min="45" max="45" width="11.140625" style="0" customWidth="1"/>
    <col min="46" max="46" width="9.421875" style="0" customWidth="1"/>
  </cols>
  <sheetData>
    <row r="1" spans="1:52" ht="18">
      <c r="A1" s="323" t="s">
        <v>335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Z1" s="91"/>
    </row>
    <row r="2" spans="1:52" ht="12.75">
      <c r="A2" s="2" t="s">
        <v>339</v>
      </c>
      <c r="H2" s="214" t="s">
        <v>336</v>
      </c>
      <c r="I2" s="91"/>
      <c r="AZ2" s="92"/>
    </row>
    <row r="3" spans="1:52" ht="12.75">
      <c r="A3" s="2" t="s">
        <v>340</v>
      </c>
      <c r="H3" s="214" t="s">
        <v>337</v>
      </c>
      <c r="I3" s="91"/>
      <c r="U3" s="109"/>
      <c r="AZ3" s="92"/>
    </row>
    <row r="4" spans="1:52" ht="12.75">
      <c r="A4" s="2" t="s">
        <v>61</v>
      </c>
      <c r="H4" s="217" t="s">
        <v>338</v>
      </c>
      <c r="I4" s="91"/>
      <c r="U4" s="109"/>
      <c r="AZ4" s="92"/>
    </row>
    <row r="5" spans="1:52" ht="12.75">
      <c r="A5" s="35" t="s">
        <v>33</v>
      </c>
      <c r="H5" s="108"/>
      <c r="U5" s="109"/>
      <c r="AZ5" s="92"/>
    </row>
    <row r="6" spans="1:52" ht="12.75">
      <c r="A6" s="52" t="s">
        <v>9</v>
      </c>
      <c r="H6" s="13" t="s">
        <v>35</v>
      </c>
      <c r="O6" s="13"/>
      <c r="U6" s="109"/>
      <c r="AZ6" s="92"/>
    </row>
    <row r="7" spans="1:52" ht="12.75">
      <c r="A7" s="90" t="s">
        <v>10</v>
      </c>
      <c r="B7" s="91"/>
      <c r="C7" s="92"/>
      <c r="D7" s="91"/>
      <c r="H7" s="172" t="s">
        <v>368</v>
      </c>
      <c r="I7" s="173"/>
      <c r="J7" s="196" t="s">
        <v>371</v>
      </c>
      <c r="O7" s="13"/>
      <c r="U7" s="109"/>
      <c r="AG7" s="126"/>
      <c r="AZ7" s="92"/>
    </row>
    <row r="8" spans="1:52" ht="12.75">
      <c r="A8" s="90" t="s">
        <v>11</v>
      </c>
      <c r="B8" s="91"/>
      <c r="C8" s="92"/>
      <c r="D8" s="91"/>
      <c r="H8" s="215" t="s">
        <v>46</v>
      </c>
      <c r="I8" s="216"/>
      <c r="J8" s="197" t="s">
        <v>44</v>
      </c>
      <c r="O8" s="13"/>
      <c r="P8" s="9"/>
      <c r="Q8" s="9"/>
      <c r="U8" s="109"/>
      <c r="V8" s="9"/>
      <c r="X8" s="9"/>
      <c r="Y8" s="9"/>
      <c r="Z8" s="9"/>
      <c r="AA8" s="9"/>
      <c r="AB8" s="9"/>
      <c r="AC8" s="9"/>
      <c r="AG8" s="126"/>
      <c r="AZ8" s="92"/>
    </row>
    <row r="9" spans="1:52" ht="12.75">
      <c r="A9" s="90" t="s">
        <v>12</v>
      </c>
      <c r="B9" s="91"/>
      <c r="D9" s="91"/>
      <c r="H9" s="144" t="s">
        <v>54</v>
      </c>
      <c r="I9" s="145" t="s">
        <v>34</v>
      </c>
      <c r="J9" s="197" t="s">
        <v>55</v>
      </c>
      <c r="O9" s="13"/>
      <c r="P9" s="9"/>
      <c r="Q9" s="9"/>
      <c r="U9" s="109"/>
      <c r="V9" s="9"/>
      <c r="W9" s="9"/>
      <c r="X9" s="9"/>
      <c r="Y9" s="9"/>
      <c r="Z9" s="9"/>
      <c r="AA9" s="9"/>
      <c r="AB9" s="9"/>
      <c r="AC9" s="9"/>
      <c r="AG9" s="126"/>
      <c r="AZ9" s="92"/>
    </row>
    <row r="10" spans="1:52" ht="12.75">
      <c r="A10" s="90" t="s">
        <v>13</v>
      </c>
      <c r="B10" s="91"/>
      <c r="C10" s="92"/>
      <c r="D10" s="91"/>
      <c r="H10" s="144" t="s">
        <v>369</v>
      </c>
      <c r="I10" s="145" t="s">
        <v>34</v>
      </c>
      <c r="J10" s="197" t="s">
        <v>370</v>
      </c>
      <c r="O10" s="13"/>
      <c r="P10" s="9"/>
      <c r="Q10" s="9"/>
      <c r="V10" s="9"/>
      <c r="W10" s="9"/>
      <c r="X10" s="9"/>
      <c r="Y10" s="9"/>
      <c r="Z10" s="9"/>
      <c r="AA10" s="9"/>
      <c r="AB10" s="9"/>
      <c r="AC10" s="9"/>
      <c r="AG10" s="126"/>
      <c r="AZ10" s="92"/>
    </row>
    <row r="11" spans="1:52" ht="12.75">
      <c r="A11" s="90" t="s">
        <v>14</v>
      </c>
      <c r="B11" s="91"/>
      <c r="C11" s="92"/>
      <c r="D11" s="91"/>
      <c r="H11" s="144"/>
      <c r="I11" s="145"/>
      <c r="J11" s="198"/>
      <c r="L11" s="9"/>
      <c r="M11" s="9"/>
      <c r="N11" s="88"/>
      <c r="O11" s="13"/>
      <c r="P11" s="9"/>
      <c r="Q11" s="9"/>
      <c r="U11" s="109"/>
      <c r="V11" s="9"/>
      <c r="W11" s="9"/>
      <c r="X11" s="9"/>
      <c r="Y11" s="9"/>
      <c r="Z11" s="9"/>
      <c r="AA11" s="9"/>
      <c r="AB11" s="9"/>
      <c r="AC11" s="9"/>
      <c r="AG11" s="126"/>
      <c r="AZ11" s="92"/>
    </row>
    <row r="12" spans="1:52" ht="12.75">
      <c r="A12" s="52" t="s">
        <v>15</v>
      </c>
      <c r="H12" s="119"/>
      <c r="I12" s="120"/>
      <c r="J12" s="105"/>
      <c r="L12" s="9"/>
      <c r="M12" s="9"/>
      <c r="N12" s="88"/>
      <c r="O12" s="13"/>
      <c r="P12" s="9"/>
      <c r="Q12" s="9"/>
      <c r="V12" s="9"/>
      <c r="W12" s="9"/>
      <c r="X12" s="9"/>
      <c r="Y12" s="9"/>
      <c r="Z12" s="9"/>
      <c r="AA12" s="9"/>
      <c r="AB12" s="9"/>
      <c r="AC12" s="9"/>
      <c r="AZ12" s="92"/>
    </row>
    <row r="13" spans="1:52" ht="12.75">
      <c r="A13" s="52" t="s">
        <v>16</v>
      </c>
      <c r="H13" s="121"/>
      <c r="I13" s="122"/>
      <c r="J13" s="118"/>
      <c r="L13" s="9"/>
      <c r="M13" s="9"/>
      <c r="N13" s="88"/>
      <c r="P13" s="9"/>
      <c r="U13" s="109"/>
      <c r="AZ13" s="92"/>
    </row>
    <row r="14" spans="12:52" ht="6.75" customHeight="1">
      <c r="L14" s="9"/>
      <c r="M14" s="9"/>
      <c r="N14" s="88"/>
      <c r="P14" s="9"/>
      <c r="AZ14" s="92"/>
    </row>
    <row r="15" spans="1:52" ht="15.75">
      <c r="A15" s="130" t="s">
        <v>341</v>
      </c>
      <c r="B15" s="53"/>
      <c r="C15" s="53"/>
      <c r="D15" s="53"/>
      <c r="E15" s="53"/>
      <c r="F15" s="130"/>
      <c r="G15" s="53"/>
      <c r="H15" s="53"/>
      <c r="I15" s="53"/>
      <c r="J15" s="53"/>
      <c r="L15" s="9"/>
      <c r="M15" s="9"/>
      <c r="N15" s="88"/>
      <c r="P15" s="9"/>
      <c r="AG15" s="127"/>
      <c r="AZ15" s="92"/>
    </row>
    <row r="16" spans="1:52" ht="12.75">
      <c r="A16" s="104" t="s">
        <v>365</v>
      </c>
      <c r="F16" s="171"/>
      <c r="H16" s="91"/>
      <c r="L16" s="9"/>
      <c r="M16" s="9"/>
      <c r="N16" s="88"/>
      <c r="P16" s="9"/>
      <c r="AG16" s="127"/>
      <c r="AZ16" s="92"/>
    </row>
    <row r="17" spans="1:52" ht="12.75">
      <c r="A17" s="104" t="s">
        <v>364</v>
      </c>
      <c r="F17" s="171"/>
      <c r="H17" s="91"/>
      <c r="L17" s="9"/>
      <c r="M17" s="9"/>
      <c r="N17" s="88"/>
      <c r="P17" s="9"/>
      <c r="AG17" s="128"/>
      <c r="AZ17" s="92"/>
    </row>
    <row r="18" spans="1:52" ht="12.75">
      <c r="A18" s="104" t="s">
        <v>363</v>
      </c>
      <c r="F18" s="171"/>
      <c r="H18" s="91"/>
      <c r="L18" s="9"/>
      <c r="M18" s="9"/>
      <c r="N18" s="88"/>
      <c r="P18" s="9"/>
      <c r="AG18" s="128"/>
      <c r="AZ18" s="92"/>
    </row>
    <row r="19" spans="1:52" ht="12.75">
      <c r="A19" s="104" t="s">
        <v>366</v>
      </c>
      <c r="F19" s="104"/>
      <c r="H19" s="91"/>
      <c r="L19" s="9"/>
      <c r="M19" s="9"/>
      <c r="N19" s="88"/>
      <c r="O19" s="9"/>
      <c r="P19" s="9"/>
      <c r="AZ19" s="92"/>
    </row>
    <row r="20" spans="1:52" ht="12.75">
      <c r="A20" s="104" t="s">
        <v>367</v>
      </c>
      <c r="F20" s="104"/>
      <c r="H20" s="91"/>
      <c r="L20" s="9"/>
      <c r="M20" s="9"/>
      <c r="N20" s="88"/>
      <c r="O20" s="9"/>
      <c r="P20" s="9"/>
      <c r="AZ20" s="92"/>
    </row>
    <row r="21" spans="1:52" ht="12.75">
      <c r="A21" s="104"/>
      <c r="F21" s="104"/>
      <c r="H21" s="91"/>
      <c r="L21" s="9"/>
      <c r="M21" s="9"/>
      <c r="N21" s="88"/>
      <c r="O21" s="9"/>
      <c r="P21" s="9"/>
      <c r="AZ21" s="92"/>
    </row>
    <row r="22" spans="1:52" ht="12.75">
      <c r="A22" s="104"/>
      <c r="F22" s="104"/>
      <c r="L22" s="9"/>
      <c r="M22" s="9"/>
      <c r="N22" s="9"/>
      <c r="O22" s="9"/>
      <c r="P22" s="9"/>
      <c r="AZ22" s="92"/>
    </row>
    <row r="23" ht="6" customHeight="1">
      <c r="AZ23" s="92"/>
    </row>
    <row r="24" spans="2:52" ht="20.25">
      <c r="B24" s="50" t="s">
        <v>342</v>
      </c>
      <c r="AZ24" s="92"/>
    </row>
    <row r="25" spans="2:52" ht="13.5" customHeight="1" thickBot="1">
      <c r="B25" s="50"/>
      <c r="P25" s="13"/>
      <c r="AZ25" s="92"/>
    </row>
    <row r="26" spans="1:52" ht="26.25" customHeight="1" thickBot="1">
      <c r="A26" s="146" t="s">
        <v>29</v>
      </c>
      <c r="B26" s="147" t="s">
        <v>5</v>
      </c>
      <c r="C26" s="179"/>
      <c r="D26" s="182" t="s">
        <v>30</v>
      </c>
      <c r="E26" s="183" t="s">
        <v>31</v>
      </c>
      <c r="F26" s="184" t="s">
        <v>32</v>
      </c>
      <c r="G26" s="176" t="s">
        <v>343</v>
      </c>
      <c r="H26" s="174" t="s">
        <v>56</v>
      </c>
      <c r="I26" s="174" t="s">
        <v>49</v>
      </c>
      <c r="J26" s="148" t="s">
        <v>50</v>
      </c>
      <c r="K26" s="148" t="s">
        <v>51</v>
      </c>
      <c r="L26" s="148" t="s">
        <v>52</v>
      </c>
      <c r="M26" s="148" t="s">
        <v>53</v>
      </c>
      <c r="N26" s="192" t="s">
        <v>59</v>
      </c>
      <c r="O26" s="192" t="s">
        <v>374</v>
      </c>
      <c r="P26" s="193" t="s">
        <v>60</v>
      </c>
      <c r="Q26" s="155"/>
      <c r="R26" s="320"/>
      <c r="S26" s="321"/>
      <c r="T26" s="321"/>
      <c r="U26" s="321"/>
      <c r="V26" s="129"/>
      <c r="W26" s="164"/>
      <c r="X26" s="164"/>
      <c r="Y26" s="164"/>
      <c r="Z26" s="164"/>
      <c r="AA26" s="164"/>
      <c r="AB26" s="9"/>
      <c r="AC26" s="9"/>
      <c r="AZ26" s="92"/>
    </row>
    <row r="27" spans="1:52" ht="13.5" customHeight="1">
      <c r="A27" s="146">
        <v>1</v>
      </c>
      <c r="B27" s="220" t="s">
        <v>365</v>
      </c>
      <c r="C27" s="221"/>
      <c r="D27" s="185">
        <v>12</v>
      </c>
      <c r="E27" s="112">
        <v>12</v>
      </c>
      <c r="F27" s="186">
        <v>10</v>
      </c>
      <c r="G27" s="125">
        <f aca="true" t="shared" si="0" ref="G27:G32">D27+E27+F27</f>
        <v>34</v>
      </c>
      <c r="H27" s="218"/>
      <c r="I27" s="175"/>
      <c r="J27" s="150"/>
      <c r="K27" s="150"/>
      <c r="L27" s="150"/>
      <c r="M27" s="150"/>
      <c r="N27" s="152"/>
      <c r="O27" s="221"/>
      <c r="P27" s="194">
        <f aca="true" t="shared" si="1" ref="P27:P32">G27+H27+I27+J27+K27+L27+M27+N27+O27</f>
        <v>34</v>
      </c>
      <c r="Q27" s="155"/>
      <c r="R27" s="322"/>
      <c r="S27" s="322"/>
      <c r="T27" s="322"/>
      <c r="U27" s="322"/>
      <c r="V27" s="165"/>
      <c r="W27" s="166"/>
      <c r="X27" s="200"/>
      <c r="Y27" s="167"/>
      <c r="Z27" s="167"/>
      <c r="AA27" s="167"/>
      <c r="AB27" s="167"/>
      <c r="AC27" s="9"/>
      <c r="AZ27" s="92"/>
    </row>
    <row r="28" spans="1:52" ht="13.5" customHeight="1">
      <c r="A28" s="146">
        <v>2</v>
      </c>
      <c r="B28" s="220" t="s">
        <v>363</v>
      </c>
      <c r="C28" s="221"/>
      <c r="D28" s="185">
        <v>10</v>
      </c>
      <c r="E28" s="112">
        <v>10</v>
      </c>
      <c r="F28" s="186">
        <v>12</v>
      </c>
      <c r="G28" s="125">
        <f t="shared" si="0"/>
        <v>32</v>
      </c>
      <c r="H28" s="218"/>
      <c r="I28" s="175"/>
      <c r="J28" s="150"/>
      <c r="K28" s="150"/>
      <c r="L28" s="150"/>
      <c r="M28" s="150"/>
      <c r="N28" s="152"/>
      <c r="O28" s="221"/>
      <c r="P28" s="195">
        <f t="shared" si="1"/>
        <v>32</v>
      </c>
      <c r="Q28" s="155"/>
      <c r="R28" s="320"/>
      <c r="S28" s="320"/>
      <c r="T28" s="320"/>
      <c r="U28" s="320"/>
      <c r="V28" s="165"/>
      <c r="W28" s="165"/>
      <c r="X28" s="200"/>
      <c r="Y28" s="163"/>
      <c r="Z28" s="163"/>
      <c r="AA28" s="163"/>
      <c r="AB28" s="163"/>
      <c r="AC28" s="9"/>
      <c r="AZ28" s="92"/>
    </row>
    <row r="29" spans="1:52" ht="13.5" customHeight="1">
      <c r="A29" s="146">
        <v>3</v>
      </c>
      <c r="B29" s="220" t="s">
        <v>366</v>
      </c>
      <c r="C29" s="221"/>
      <c r="D29" s="185">
        <v>6</v>
      </c>
      <c r="E29" s="112">
        <v>8</v>
      </c>
      <c r="F29" s="186">
        <v>6</v>
      </c>
      <c r="G29" s="125">
        <f t="shared" si="0"/>
        <v>20</v>
      </c>
      <c r="H29" s="218"/>
      <c r="I29" s="175"/>
      <c r="J29" s="150"/>
      <c r="K29" s="150"/>
      <c r="L29" s="150"/>
      <c r="M29" s="150"/>
      <c r="N29" s="152"/>
      <c r="O29" s="221"/>
      <c r="P29" s="195">
        <f t="shared" si="1"/>
        <v>20</v>
      </c>
      <c r="Q29" s="155"/>
      <c r="R29" s="322"/>
      <c r="S29" s="322"/>
      <c r="T29" s="322"/>
      <c r="U29" s="322"/>
      <c r="V29" s="165"/>
      <c r="W29" s="165"/>
      <c r="X29" s="200"/>
      <c r="Y29" s="163"/>
      <c r="Z29" s="163"/>
      <c r="AA29" s="163"/>
      <c r="AB29" s="163"/>
      <c r="AC29" s="9"/>
      <c r="AZ29" s="92"/>
    </row>
    <row r="30" spans="1:52" ht="13.5" customHeight="1">
      <c r="A30" s="146">
        <v>4</v>
      </c>
      <c r="B30" s="220" t="s">
        <v>364</v>
      </c>
      <c r="C30" s="221"/>
      <c r="D30" s="185">
        <v>8</v>
      </c>
      <c r="E30" s="112">
        <v>6</v>
      </c>
      <c r="F30" s="186">
        <v>5</v>
      </c>
      <c r="G30" s="125">
        <f t="shared" si="0"/>
        <v>19</v>
      </c>
      <c r="H30" s="218"/>
      <c r="I30" s="175"/>
      <c r="J30" s="150"/>
      <c r="K30" s="150"/>
      <c r="L30" s="150"/>
      <c r="M30" s="150"/>
      <c r="N30" s="152"/>
      <c r="O30" s="221"/>
      <c r="P30" s="195">
        <f t="shared" si="1"/>
        <v>19</v>
      </c>
      <c r="Q30" s="155"/>
      <c r="R30" s="320"/>
      <c r="S30" s="320"/>
      <c r="T30" s="320"/>
      <c r="U30" s="320"/>
      <c r="V30" s="165"/>
      <c r="W30" s="165"/>
      <c r="X30" s="200"/>
      <c r="Y30" s="163"/>
      <c r="Z30" s="163"/>
      <c r="AA30" s="163"/>
      <c r="AB30" s="163"/>
      <c r="AC30" s="9"/>
      <c r="AZ30" s="92"/>
    </row>
    <row r="31" spans="1:52" ht="13.5" customHeight="1">
      <c r="A31" s="146">
        <v>5</v>
      </c>
      <c r="B31" s="220" t="s">
        <v>367</v>
      </c>
      <c r="C31" s="221"/>
      <c r="D31" s="185">
        <v>5</v>
      </c>
      <c r="E31" s="112">
        <v>5</v>
      </c>
      <c r="F31" s="186">
        <v>8</v>
      </c>
      <c r="G31" s="125">
        <f t="shared" si="0"/>
        <v>18</v>
      </c>
      <c r="H31" s="218"/>
      <c r="I31" s="175"/>
      <c r="J31" s="150"/>
      <c r="K31" s="150"/>
      <c r="L31" s="150"/>
      <c r="M31" s="150"/>
      <c r="N31" s="152"/>
      <c r="O31" s="221"/>
      <c r="P31" s="195">
        <f t="shared" si="1"/>
        <v>18</v>
      </c>
      <c r="Q31" s="155"/>
      <c r="R31" s="320"/>
      <c r="S31" s="320"/>
      <c r="T31" s="320"/>
      <c r="U31" s="320"/>
      <c r="V31" s="165"/>
      <c r="W31" s="165"/>
      <c r="X31" s="200"/>
      <c r="Y31" s="163"/>
      <c r="Z31" s="163"/>
      <c r="AA31" s="163"/>
      <c r="AB31" s="163"/>
      <c r="AC31" s="9"/>
      <c r="AZ31" s="92"/>
    </row>
    <row r="32" spans="1:52" ht="13.5" customHeight="1">
      <c r="A32" s="146">
        <v>6</v>
      </c>
      <c r="B32" s="147"/>
      <c r="C32" s="180"/>
      <c r="D32" s="185">
        <v>0</v>
      </c>
      <c r="E32" s="112">
        <v>0</v>
      </c>
      <c r="F32" s="186">
        <v>0</v>
      </c>
      <c r="G32" s="125">
        <f t="shared" si="0"/>
        <v>0</v>
      </c>
      <c r="H32" s="218"/>
      <c r="I32" s="175"/>
      <c r="J32" s="150"/>
      <c r="K32" s="150"/>
      <c r="L32" s="150"/>
      <c r="M32" s="150"/>
      <c r="N32" s="152"/>
      <c r="O32" s="221"/>
      <c r="P32" s="195">
        <f t="shared" si="1"/>
        <v>0</v>
      </c>
      <c r="Q32" s="155"/>
      <c r="R32" s="320"/>
      <c r="S32" s="320"/>
      <c r="T32" s="320"/>
      <c r="U32" s="320"/>
      <c r="V32" s="165"/>
      <c r="W32" s="165"/>
      <c r="X32" s="200"/>
      <c r="Y32" s="163"/>
      <c r="Z32" s="163"/>
      <c r="AA32" s="163"/>
      <c r="AB32" s="163"/>
      <c r="AC32" s="9"/>
      <c r="AZ32" s="92"/>
    </row>
    <row r="33" spans="1:52" ht="13.5" customHeight="1">
      <c r="A33" s="146"/>
      <c r="B33" s="147"/>
      <c r="C33" s="181"/>
      <c r="D33" s="185"/>
      <c r="E33" s="112"/>
      <c r="F33" s="186"/>
      <c r="G33" s="125"/>
      <c r="H33" s="218"/>
      <c r="I33" s="175"/>
      <c r="J33" s="150"/>
      <c r="K33" s="150"/>
      <c r="L33" s="150"/>
      <c r="M33" s="150"/>
      <c r="N33" s="152"/>
      <c r="O33" s="221"/>
      <c r="P33" s="195"/>
      <c r="Q33" s="155"/>
      <c r="R33" s="320"/>
      <c r="S33" s="320"/>
      <c r="T33" s="320"/>
      <c r="U33" s="320"/>
      <c r="V33" s="165"/>
      <c r="W33" s="165"/>
      <c r="X33" s="200"/>
      <c r="Y33" s="163"/>
      <c r="Z33" s="163"/>
      <c r="AA33" s="163"/>
      <c r="AB33" s="163"/>
      <c r="AC33" s="9"/>
      <c r="AZ33" s="92"/>
    </row>
    <row r="34" spans="1:52" ht="13.5" customHeight="1">
      <c r="A34" s="146"/>
      <c r="B34" s="149"/>
      <c r="C34" s="181"/>
      <c r="D34" s="187"/>
      <c r="E34" s="131"/>
      <c r="F34" s="188"/>
      <c r="G34" s="177"/>
      <c r="H34" s="219"/>
      <c r="I34" s="175"/>
      <c r="J34" s="150"/>
      <c r="K34" s="150"/>
      <c r="L34" s="150"/>
      <c r="M34" s="150"/>
      <c r="N34" s="152"/>
      <c r="O34" s="221"/>
      <c r="P34" s="115"/>
      <c r="Q34" s="155"/>
      <c r="R34" s="320"/>
      <c r="S34" s="320"/>
      <c r="T34" s="320"/>
      <c r="U34" s="320"/>
      <c r="V34" s="165"/>
      <c r="W34" s="201"/>
      <c r="X34" s="163"/>
      <c r="Y34" s="163"/>
      <c r="Z34" s="163"/>
      <c r="AA34" s="163"/>
      <c r="AB34" s="163"/>
      <c r="AC34" s="9"/>
      <c r="AZ34" s="92"/>
    </row>
    <row r="35" spans="1:52" ht="13.5" customHeight="1">
      <c r="A35" s="146"/>
      <c r="B35" s="149"/>
      <c r="C35" s="180"/>
      <c r="D35" s="187"/>
      <c r="E35" s="131"/>
      <c r="F35" s="188"/>
      <c r="G35" s="177"/>
      <c r="H35" s="219"/>
      <c r="I35" s="175"/>
      <c r="J35" s="150"/>
      <c r="K35" s="150"/>
      <c r="L35" s="150"/>
      <c r="M35" s="150"/>
      <c r="N35" s="152"/>
      <c r="O35" s="221"/>
      <c r="P35" s="116"/>
      <c r="Q35" s="155"/>
      <c r="R35" s="320"/>
      <c r="S35" s="320"/>
      <c r="T35" s="320"/>
      <c r="U35" s="320"/>
      <c r="V35" s="165"/>
      <c r="W35" s="201"/>
      <c r="X35" s="163"/>
      <c r="Y35" s="163"/>
      <c r="Z35" s="163"/>
      <c r="AA35" s="163"/>
      <c r="AB35" s="163"/>
      <c r="AC35" s="9"/>
      <c r="AZ35" s="92"/>
    </row>
    <row r="36" spans="1:52" ht="13.5" customHeight="1" thickBot="1">
      <c r="A36" s="146"/>
      <c r="B36" s="147"/>
      <c r="C36" s="180"/>
      <c r="D36" s="189"/>
      <c r="E36" s="190"/>
      <c r="F36" s="191"/>
      <c r="G36" s="178"/>
      <c r="H36" s="218"/>
      <c r="I36" s="175"/>
      <c r="J36" s="150"/>
      <c r="K36" s="150"/>
      <c r="L36" s="150"/>
      <c r="M36" s="150"/>
      <c r="N36" s="152"/>
      <c r="O36" s="221"/>
      <c r="P36" s="117"/>
      <c r="Q36" s="155"/>
      <c r="R36" s="320"/>
      <c r="S36" s="320"/>
      <c r="T36" s="320"/>
      <c r="U36" s="320"/>
      <c r="V36" s="165"/>
      <c r="W36" s="165"/>
      <c r="X36" s="163"/>
      <c r="Y36" s="163"/>
      <c r="Z36" s="163"/>
      <c r="AA36" s="163"/>
      <c r="AB36" s="163"/>
      <c r="AC36" s="9"/>
      <c r="AZ36" s="92"/>
    </row>
    <row r="37" ht="13.5" customHeight="1">
      <c r="AZ37" s="92"/>
    </row>
    <row r="38" spans="2:52" ht="13.5" customHeight="1">
      <c r="B38" s="89"/>
      <c r="AZ38" s="92"/>
    </row>
    <row r="39" spans="16:52" ht="10.5" customHeight="1">
      <c r="P39" s="45"/>
      <c r="Q39" s="123"/>
      <c r="R39" s="106"/>
      <c r="S39" s="84"/>
      <c r="T39" s="84"/>
      <c r="U39" s="84"/>
      <c r="V39" s="107"/>
      <c r="AZ39" s="92"/>
    </row>
    <row r="40" spans="1:52" ht="24" customHeight="1">
      <c r="A40" s="102"/>
      <c r="B40" s="50" t="s">
        <v>36</v>
      </c>
      <c r="AZ40" s="92"/>
    </row>
    <row r="41" spans="1:52" ht="21" thickBot="1">
      <c r="A41" s="54" t="s">
        <v>7</v>
      </c>
      <c r="B41" s="102"/>
      <c r="AZ41" s="92"/>
    </row>
    <row r="42" spans="1:52" ht="16.5" thickBot="1">
      <c r="A42" s="330" t="s">
        <v>6</v>
      </c>
      <c r="B42" s="330" t="s">
        <v>0</v>
      </c>
      <c r="C42" s="333" t="s">
        <v>3</v>
      </c>
      <c r="D42" s="325"/>
      <c r="E42" s="325"/>
      <c r="F42" s="325"/>
      <c r="G42" s="325"/>
      <c r="H42" s="325"/>
      <c r="I42" s="325"/>
      <c r="J42" s="326"/>
      <c r="K42" s="327"/>
      <c r="L42" s="324" t="s">
        <v>1</v>
      </c>
      <c r="M42" s="325"/>
      <c r="N42" s="325"/>
      <c r="O42" s="325"/>
      <c r="P42" s="325"/>
      <c r="Q42" s="325"/>
      <c r="R42" s="325"/>
      <c r="S42" s="326"/>
      <c r="T42" s="327"/>
      <c r="U42" s="324" t="s">
        <v>2</v>
      </c>
      <c r="V42" s="325"/>
      <c r="W42" s="325"/>
      <c r="X42" s="325"/>
      <c r="Y42" s="325"/>
      <c r="Z42" s="325"/>
      <c r="AA42" s="325"/>
      <c r="AB42" s="326"/>
      <c r="AC42" s="327"/>
      <c r="AD42" s="328" t="s">
        <v>4</v>
      </c>
      <c r="AF42" s="91" t="s">
        <v>68</v>
      </c>
      <c r="AJ42" s="91" t="s">
        <v>191</v>
      </c>
      <c r="AN42" s="91" t="s">
        <v>263</v>
      </c>
      <c r="AQ42" s="91"/>
      <c r="AR42" s="91"/>
      <c r="AS42" s="91"/>
      <c r="AT42" s="91"/>
      <c r="AU42" s="91"/>
      <c r="AX42" s="113"/>
      <c r="AZ42" s="92"/>
    </row>
    <row r="43" spans="1:52" ht="51.75" thickBot="1">
      <c r="A43" s="331"/>
      <c r="B43" s="332"/>
      <c r="C43" s="23" t="s">
        <v>20</v>
      </c>
      <c r="D43" s="34" t="s">
        <v>24</v>
      </c>
      <c r="E43" s="23" t="s">
        <v>21</v>
      </c>
      <c r="F43" s="34" t="s">
        <v>25</v>
      </c>
      <c r="G43" s="24" t="s">
        <v>45</v>
      </c>
      <c r="H43" s="24" t="s">
        <v>26</v>
      </c>
      <c r="I43" s="25" t="s">
        <v>23</v>
      </c>
      <c r="J43" s="26" t="s">
        <v>28</v>
      </c>
      <c r="K43" s="30" t="s">
        <v>27</v>
      </c>
      <c r="L43" s="23" t="s">
        <v>20</v>
      </c>
      <c r="M43" s="34" t="s">
        <v>24</v>
      </c>
      <c r="N43" s="23" t="s">
        <v>21</v>
      </c>
      <c r="O43" s="34" t="s">
        <v>25</v>
      </c>
      <c r="P43" s="24" t="s">
        <v>22</v>
      </c>
      <c r="Q43" s="24" t="s">
        <v>26</v>
      </c>
      <c r="R43" s="25" t="s">
        <v>23</v>
      </c>
      <c r="S43" s="26" t="s">
        <v>28</v>
      </c>
      <c r="T43" s="30" t="s">
        <v>27</v>
      </c>
      <c r="U43" s="23" t="s">
        <v>20</v>
      </c>
      <c r="V43" s="34" t="s">
        <v>24</v>
      </c>
      <c r="W43" s="23" t="s">
        <v>21</v>
      </c>
      <c r="X43" s="34" t="s">
        <v>25</v>
      </c>
      <c r="Y43" s="24" t="s">
        <v>22</v>
      </c>
      <c r="Z43" s="24" t="s">
        <v>26</v>
      </c>
      <c r="AA43" s="25" t="s">
        <v>23</v>
      </c>
      <c r="AB43" s="26" t="s">
        <v>28</v>
      </c>
      <c r="AC43" s="30" t="s">
        <v>27</v>
      </c>
      <c r="AD43" s="329"/>
      <c r="AF43" s="91" t="s">
        <v>17</v>
      </c>
      <c r="AJ43" s="91" t="s">
        <v>17</v>
      </c>
      <c r="AN43" s="91" t="s">
        <v>17</v>
      </c>
      <c r="AQ43" s="91"/>
      <c r="AR43" s="91"/>
      <c r="AS43" s="91"/>
      <c r="AT43" s="91"/>
      <c r="AU43" s="91"/>
      <c r="AZ43" s="92"/>
    </row>
    <row r="44" spans="1:52" ht="12.75">
      <c r="A44" s="5">
        <v>1</v>
      </c>
      <c r="B44" s="44" t="s">
        <v>344</v>
      </c>
      <c r="C44" s="40">
        <v>7322</v>
      </c>
      <c r="D44" s="41">
        <v>73</v>
      </c>
      <c r="E44" s="17"/>
      <c r="F44" s="18"/>
      <c r="G44" s="10"/>
      <c r="H44" s="10"/>
      <c r="I44" s="10"/>
      <c r="J44" s="27"/>
      <c r="K44" s="31">
        <f>D44</f>
        <v>73</v>
      </c>
      <c r="L44" s="40">
        <v>7766</v>
      </c>
      <c r="M44" s="41">
        <v>77</v>
      </c>
      <c r="N44" s="17"/>
      <c r="O44" s="18"/>
      <c r="P44" s="10"/>
      <c r="Q44" s="10"/>
      <c r="R44" s="10"/>
      <c r="S44" s="27"/>
      <c r="T44" s="31">
        <f>M44</f>
        <v>77</v>
      </c>
      <c r="U44" s="40">
        <v>2048</v>
      </c>
      <c r="V44" s="41">
        <v>20</v>
      </c>
      <c r="W44" s="17"/>
      <c r="X44" s="18"/>
      <c r="Y44" s="10"/>
      <c r="Z44" s="10"/>
      <c r="AA44" s="10"/>
      <c r="AB44" s="27"/>
      <c r="AC44" s="31">
        <f>V44</f>
        <v>20</v>
      </c>
      <c r="AD44" s="5">
        <f>K44+T44+AC44</f>
        <v>170</v>
      </c>
      <c r="AF44" s="92" t="s">
        <v>69</v>
      </c>
      <c r="AJ44" s="91" t="s">
        <v>192</v>
      </c>
      <c r="AN44" s="91" t="s">
        <v>264</v>
      </c>
      <c r="AQ44" s="91"/>
      <c r="AR44" s="91"/>
      <c r="AS44" s="91"/>
      <c r="AT44" s="91"/>
      <c r="AU44" s="91"/>
      <c r="AZ44" s="92"/>
    </row>
    <row r="45" spans="1:52" ht="15.75">
      <c r="A45" s="42">
        <v>2</v>
      </c>
      <c r="B45" s="36" t="s">
        <v>346</v>
      </c>
      <c r="C45" s="19"/>
      <c r="D45" s="20"/>
      <c r="E45" s="19"/>
      <c r="F45" s="20"/>
      <c r="G45" s="38">
        <v>6</v>
      </c>
      <c r="H45" s="38">
        <f>G45*2</f>
        <v>12</v>
      </c>
      <c r="I45" s="38">
        <f>1615+199</f>
        <v>1814</v>
      </c>
      <c r="J45" s="39">
        <v>18</v>
      </c>
      <c r="K45" s="32">
        <f>H45+J45</f>
        <v>30</v>
      </c>
      <c r="L45" s="19"/>
      <c r="M45" s="20"/>
      <c r="N45" s="19"/>
      <c r="O45" s="20"/>
      <c r="P45" s="38">
        <v>27</v>
      </c>
      <c r="Q45" s="38">
        <f>P45*2</f>
        <v>54</v>
      </c>
      <c r="R45" s="38">
        <f>1244+344</f>
        <v>1588</v>
      </c>
      <c r="S45" s="111">
        <v>15</v>
      </c>
      <c r="T45" s="32">
        <f>Q45+S45</f>
        <v>69</v>
      </c>
      <c r="U45" s="19"/>
      <c r="V45" s="20"/>
      <c r="W45" s="19"/>
      <c r="X45" s="20"/>
      <c r="Y45" s="38">
        <v>19</v>
      </c>
      <c r="Z45" s="38">
        <f>Y45*2</f>
        <v>38</v>
      </c>
      <c r="AA45" s="38">
        <v>564</v>
      </c>
      <c r="AB45" s="39">
        <v>5</v>
      </c>
      <c r="AC45" s="32">
        <f>Z45+AB45</f>
        <v>43</v>
      </c>
      <c r="AD45" s="3">
        <f>K45+T45+AC45</f>
        <v>142</v>
      </c>
      <c r="AF45" s="92" t="s">
        <v>70</v>
      </c>
      <c r="AJ45" s="91" t="s">
        <v>193</v>
      </c>
      <c r="AN45" s="91" t="s">
        <v>265</v>
      </c>
      <c r="AQ45" s="91"/>
      <c r="AR45" s="91"/>
      <c r="AS45" s="91"/>
      <c r="AT45" s="91"/>
      <c r="AU45" s="91"/>
      <c r="AX45" s="114"/>
      <c r="AZ45" s="92"/>
    </row>
    <row r="46" spans="1:52" ht="13.5" thickBot="1">
      <c r="A46" s="42">
        <v>3</v>
      </c>
      <c r="B46" s="37" t="s">
        <v>345</v>
      </c>
      <c r="C46" s="21"/>
      <c r="D46" s="22"/>
      <c r="E46" s="60">
        <v>44</v>
      </c>
      <c r="F46" s="61">
        <f>E46</f>
        <v>44</v>
      </c>
      <c r="G46" s="7"/>
      <c r="H46" s="7"/>
      <c r="I46" s="7"/>
      <c r="J46" s="29"/>
      <c r="K46" s="33">
        <f>F46</f>
        <v>44</v>
      </c>
      <c r="L46" s="21"/>
      <c r="M46" s="22"/>
      <c r="N46" s="60">
        <v>38</v>
      </c>
      <c r="O46" s="61">
        <f>N46</f>
        <v>38</v>
      </c>
      <c r="P46" s="7"/>
      <c r="Q46" s="7"/>
      <c r="R46" s="7"/>
      <c r="S46" s="29"/>
      <c r="T46" s="33">
        <f>O46</f>
        <v>38</v>
      </c>
      <c r="U46" s="21"/>
      <c r="V46" s="22"/>
      <c r="W46" s="60">
        <v>27</v>
      </c>
      <c r="X46" s="61">
        <f>W46</f>
        <v>27</v>
      </c>
      <c r="Y46" s="7"/>
      <c r="Z46" s="7"/>
      <c r="AA46" s="7"/>
      <c r="AB46" s="29"/>
      <c r="AC46" s="33">
        <f>X46</f>
        <v>27</v>
      </c>
      <c r="AD46" s="4">
        <f>K46+T46+AC46</f>
        <v>109</v>
      </c>
      <c r="AF46" s="92" t="s">
        <v>71</v>
      </c>
      <c r="AJ46" s="91" t="s">
        <v>194</v>
      </c>
      <c r="AN46" s="91" t="s">
        <v>266</v>
      </c>
      <c r="AQ46" s="91"/>
      <c r="AR46" s="91"/>
      <c r="AS46" s="91"/>
      <c r="AT46" s="91"/>
      <c r="AU46" s="91"/>
      <c r="AZ46" s="92"/>
    </row>
    <row r="47" spans="1:52" ht="12.75">
      <c r="A47" s="42">
        <v>4</v>
      </c>
      <c r="B47" s="44" t="s">
        <v>351</v>
      </c>
      <c r="C47" s="40">
        <v>4389</v>
      </c>
      <c r="D47" s="41">
        <v>43</v>
      </c>
      <c r="E47" s="17"/>
      <c r="F47" s="18"/>
      <c r="G47" s="10"/>
      <c r="H47" s="10"/>
      <c r="I47" s="10"/>
      <c r="J47" s="27"/>
      <c r="K47" s="31">
        <f>D47</f>
        <v>43</v>
      </c>
      <c r="L47" s="40">
        <v>4001</v>
      </c>
      <c r="M47" s="41">
        <v>40</v>
      </c>
      <c r="N47" s="17"/>
      <c r="O47" s="18"/>
      <c r="P47" s="10"/>
      <c r="Q47" s="10"/>
      <c r="R47" s="10"/>
      <c r="S47" s="27"/>
      <c r="T47" s="31">
        <f>M47</f>
        <v>40</v>
      </c>
      <c r="U47" s="40">
        <v>1960</v>
      </c>
      <c r="V47" s="41">
        <v>19</v>
      </c>
      <c r="W47" s="17"/>
      <c r="X47" s="18"/>
      <c r="Y47" s="10"/>
      <c r="Z47" s="10"/>
      <c r="AA47" s="10"/>
      <c r="AB47" s="27"/>
      <c r="AC47" s="31">
        <f>V47</f>
        <v>19</v>
      </c>
      <c r="AD47" s="5">
        <f aca="true" t="shared" si="2" ref="AD47:AD61">K47+T47+AC47</f>
        <v>102</v>
      </c>
      <c r="AF47" s="92" t="s">
        <v>72</v>
      </c>
      <c r="AJ47" s="91" t="s">
        <v>195</v>
      </c>
      <c r="AN47" s="91" t="s">
        <v>267</v>
      </c>
      <c r="AQ47" s="91"/>
      <c r="AR47" s="91"/>
      <c r="AS47" s="91"/>
      <c r="AT47" s="91"/>
      <c r="AU47" s="91"/>
      <c r="AZ47" s="92"/>
    </row>
    <row r="48" spans="1:52" ht="12.75">
      <c r="A48" s="42">
        <v>5</v>
      </c>
      <c r="B48" s="36" t="s">
        <v>352</v>
      </c>
      <c r="C48" s="19"/>
      <c r="D48" s="20"/>
      <c r="E48" s="19"/>
      <c r="F48" s="20"/>
      <c r="G48" s="38">
        <v>7</v>
      </c>
      <c r="H48" s="38">
        <f>G48*2</f>
        <v>14</v>
      </c>
      <c r="I48" s="38">
        <v>2202</v>
      </c>
      <c r="J48" s="39">
        <v>22</v>
      </c>
      <c r="K48" s="32">
        <f>H48+J48</f>
        <v>36</v>
      </c>
      <c r="L48" s="19"/>
      <c r="M48" s="20"/>
      <c r="N48" s="19"/>
      <c r="O48" s="20"/>
      <c r="P48" s="38">
        <v>24</v>
      </c>
      <c r="Q48" s="38">
        <f>P48*2</f>
        <v>48</v>
      </c>
      <c r="R48" s="38">
        <v>541</v>
      </c>
      <c r="S48" s="39">
        <v>5</v>
      </c>
      <c r="T48" s="32">
        <f>Q48+S48</f>
        <v>53</v>
      </c>
      <c r="U48" s="19"/>
      <c r="V48" s="20"/>
      <c r="W48" s="19"/>
      <c r="X48" s="20"/>
      <c r="Y48" s="38">
        <v>1</v>
      </c>
      <c r="Z48" s="38">
        <f>Y48*2</f>
        <v>2</v>
      </c>
      <c r="AA48" s="38">
        <v>39</v>
      </c>
      <c r="AB48" s="39">
        <v>0</v>
      </c>
      <c r="AC48" s="32">
        <f>Z48+AB48</f>
        <v>2</v>
      </c>
      <c r="AD48" s="3">
        <f t="shared" si="2"/>
        <v>91</v>
      </c>
      <c r="AF48" s="92" t="s">
        <v>73</v>
      </c>
      <c r="AJ48" s="91" t="s">
        <v>196</v>
      </c>
      <c r="AN48" s="91" t="s">
        <v>268</v>
      </c>
      <c r="AQ48" s="91"/>
      <c r="AR48" s="91"/>
      <c r="AS48" s="91"/>
      <c r="AT48" s="91"/>
      <c r="AU48" s="91"/>
      <c r="AZ48" s="92"/>
    </row>
    <row r="49" spans="1:52" ht="13.5" thickBot="1">
      <c r="A49" s="42">
        <v>6</v>
      </c>
      <c r="B49" s="37" t="s">
        <v>347</v>
      </c>
      <c r="C49" s="21"/>
      <c r="D49" s="22"/>
      <c r="E49" s="60">
        <v>31</v>
      </c>
      <c r="F49" s="61">
        <f>E49</f>
        <v>31</v>
      </c>
      <c r="G49" s="7"/>
      <c r="H49" s="7"/>
      <c r="I49" s="7"/>
      <c r="J49" s="29"/>
      <c r="K49" s="33">
        <f>F49</f>
        <v>31</v>
      </c>
      <c r="L49" s="21"/>
      <c r="M49" s="22"/>
      <c r="N49" s="60">
        <v>12</v>
      </c>
      <c r="O49" s="61">
        <f>N49</f>
        <v>12</v>
      </c>
      <c r="P49" s="7"/>
      <c r="Q49" s="7"/>
      <c r="R49" s="7"/>
      <c r="S49" s="29"/>
      <c r="T49" s="33">
        <f>O49</f>
        <v>12</v>
      </c>
      <c r="U49" s="21"/>
      <c r="V49" s="22"/>
      <c r="W49" s="60">
        <v>30</v>
      </c>
      <c r="X49" s="61">
        <f>W49</f>
        <v>30</v>
      </c>
      <c r="Y49" s="7"/>
      <c r="Z49" s="7"/>
      <c r="AA49" s="7"/>
      <c r="AB49" s="29"/>
      <c r="AC49" s="33">
        <f>X49</f>
        <v>30</v>
      </c>
      <c r="AD49" s="4">
        <f t="shared" si="2"/>
        <v>73</v>
      </c>
      <c r="AF49" s="92" t="s">
        <v>74</v>
      </c>
      <c r="AJ49" s="91" t="s">
        <v>197</v>
      </c>
      <c r="AN49" s="91" t="s">
        <v>269</v>
      </c>
      <c r="AQ49" s="91"/>
      <c r="AR49" s="91"/>
      <c r="AS49" s="91"/>
      <c r="AT49" s="91"/>
      <c r="AU49" s="91"/>
      <c r="AZ49" s="92"/>
    </row>
    <row r="50" spans="1:52" ht="12.75">
      <c r="A50" s="42">
        <v>7</v>
      </c>
      <c r="B50" s="44" t="s">
        <v>349</v>
      </c>
      <c r="C50" s="40">
        <v>4562</v>
      </c>
      <c r="D50" s="41">
        <v>45</v>
      </c>
      <c r="E50" s="17"/>
      <c r="F50" s="18"/>
      <c r="G50" s="10"/>
      <c r="H50" s="10"/>
      <c r="I50" s="10"/>
      <c r="J50" s="27"/>
      <c r="K50" s="31">
        <f>D50</f>
        <v>45</v>
      </c>
      <c r="L50" s="40">
        <v>5032</v>
      </c>
      <c r="M50" s="41">
        <v>50</v>
      </c>
      <c r="N50" s="17"/>
      <c r="O50" s="18"/>
      <c r="P50" s="10"/>
      <c r="Q50" s="10"/>
      <c r="R50" s="10"/>
      <c r="S50" s="27"/>
      <c r="T50" s="31">
        <f>M50</f>
        <v>50</v>
      </c>
      <c r="U50" s="40">
        <v>3187</v>
      </c>
      <c r="V50" s="41">
        <v>31</v>
      </c>
      <c r="W50" s="17"/>
      <c r="X50" s="18"/>
      <c r="Y50" s="10"/>
      <c r="Z50" s="10"/>
      <c r="AA50" s="10"/>
      <c r="AB50" s="27"/>
      <c r="AC50" s="31">
        <f>V50</f>
        <v>31</v>
      </c>
      <c r="AD50" s="5">
        <f t="shared" si="2"/>
        <v>126</v>
      </c>
      <c r="AF50" s="92" t="s">
        <v>75</v>
      </c>
      <c r="AJ50" s="91" t="s">
        <v>198</v>
      </c>
      <c r="AN50" s="91" t="s">
        <v>270</v>
      </c>
      <c r="AQ50" s="91"/>
      <c r="AR50" s="91"/>
      <c r="AS50" s="91"/>
      <c r="AT50" s="91"/>
      <c r="AU50" s="91"/>
      <c r="AZ50" s="92"/>
    </row>
    <row r="51" spans="1:52" ht="12.75">
      <c r="A51" s="42">
        <v>8</v>
      </c>
      <c r="B51" s="36" t="s">
        <v>354</v>
      </c>
      <c r="C51" s="19"/>
      <c r="D51" s="20"/>
      <c r="E51" s="19"/>
      <c r="F51" s="20"/>
      <c r="G51" s="38">
        <v>5</v>
      </c>
      <c r="H51" s="38">
        <f>G51*2</f>
        <v>10</v>
      </c>
      <c r="I51" s="38">
        <v>2348</v>
      </c>
      <c r="J51" s="39">
        <v>23</v>
      </c>
      <c r="K51" s="32">
        <f>H51+J51</f>
        <v>33</v>
      </c>
      <c r="L51" s="19"/>
      <c r="M51" s="20"/>
      <c r="N51" s="19"/>
      <c r="O51" s="20"/>
      <c r="P51" s="38">
        <v>31</v>
      </c>
      <c r="Q51" s="38">
        <f>P51*2</f>
        <v>62</v>
      </c>
      <c r="R51" s="38">
        <f>692+381</f>
        <v>1073</v>
      </c>
      <c r="S51" s="39">
        <v>10</v>
      </c>
      <c r="T51" s="32">
        <f>Q51+S51</f>
        <v>72</v>
      </c>
      <c r="U51" s="19"/>
      <c r="V51" s="20"/>
      <c r="W51" s="19"/>
      <c r="X51" s="20"/>
      <c r="Y51" s="38">
        <v>16</v>
      </c>
      <c r="Z51" s="38">
        <f>Y51*2</f>
        <v>32</v>
      </c>
      <c r="AA51" s="38">
        <v>485</v>
      </c>
      <c r="AB51" s="39">
        <v>4</v>
      </c>
      <c r="AC51" s="32">
        <f>Z51+AB51</f>
        <v>36</v>
      </c>
      <c r="AD51" s="3">
        <f t="shared" si="2"/>
        <v>141</v>
      </c>
      <c r="AF51" s="92" t="s">
        <v>76</v>
      </c>
      <c r="AJ51" s="91" t="s">
        <v>199</v>
      </c>
      <c r="AN51" s="91" t="s">
        <v>271</v>
      </c>
      <c r="AQ51" s="91"/>
      <c r="AR51" s="91"/>
      <c r="AS51" s="91"/>
      <c r="AT51" s="91"/>
      <c r="AU51" s="91"/>
      <c r="AZ51" s="92"/>
    </row>
    <row r="52" spans="1:52" ht="13.5" thickBot="1">
      <c r="A52" s="42">
        <v>9</v>
      </c>
      <c r="B52" s="37" t="s">
        <v>348</v>
      </c>
      <c r="C52" s="21"/>
      <c r="D52" s="22"/>
      <c r="E52" s="60">
        <v>37</v>
      </c>
      <c r="F52" s="61">
        <f>E52</f>
        <v>37</v>
      </c>
      <c r="G52" s="7"/>
      <c r="H52" s="7"/>
      <c r="I52" s="7"/>
      <c r="J52" s="29"/>
      <c r="K52" s="33">
        <f>F52</f>
        <v>37</v>
      </c>
      <c r="L52" s="21"/>
      <c r="M52" s="22"/>
      <c r="N52" s="60">
        <v>37</v>
      </c>
      <c r="O52" s="61">
        <f>N52</f>
        <v>37</v>
      </c>
      <c r="P52" s="7"/>
      <c r="Q52" s="7"/>
      <c r="R52" s="7"/>
      <c r="S52" s="29"/>
      <c r="T52" s="33">
        <f>O52</f>
        <v>37</v>
      </c>
      <c r="U52" s="21"/>
      <c r="V52" s="22"/>
      <c r="W52" s="60">
        <v>36</v>
      </c>
      <c r="X52" s="61">
        <f>W52</f>
        <v>36</v>
      </c>
      <c r="Y52" s="7"/>
      <c r="Z52" s="7"/>
      <c r="AA52" s="7"/>
      <c r="AB52" s="29"/>
      <c r="AC52" s="33">
        <f>X52</f>
        <v>36</v>
      </c>
      <c r="AD52" s="4">
        <f t="shared" si="2"/>
        <v>110</v>
      </c>
      <c r="AF52" s="92" t="s">
        <v>77</v>
      </c>
      <c r="AJ52" s="91" t="s">
        <v>200</v>
      </c>
      <c r="AN52" s="91" t="s">
        <v>272</v>
      </c>
      <c r="AQ52" s="91"/>
      <c r="AR52" s="91"/>
      <c r="AS52" s="91"/>
      <c r="AT52" s="91"/>
      <c r="AU52" s="91"/>
      <c r="AZ52" s="92"/>
    </row>
    <row r="53" spans="1:52" ht="12.75">
      <c r="A53" s="42">
        <v>10</v>
      </c>
      <c r="B53" s="44" t="s">
        <v>350</v>
      </c>
      <c r="C53" s="40">
        <v>4410</v>
      </c>
      <c r="D53" s="41">
        <v>44</v>
      </c>
      <c r="E53" s="17"/>
      <c r="F53" s="18"/>
      <c r="G53" s="10"/>
      <c r="H53" s="10"/>
      <c r="I53" s="10"/>
      <c r="J53" s="27"/>
      <c r="K53" s="31">
        <f>D53</f>
        <v>44</v>
      </c>
      <c r="L53" s="40">
        <v>6628</v>
      </c>
      <c r="M53" s="41">
        <v>66</v>
      </c>
      <c r="N53" s="17"/>
      <c r="O53" s="18"/>
      <c r="P53" s="10"/>
      <c r="Q53" s="10"/>
      <c r="R53" s="10"/>
      <c r="S53" s="27"/>
      <c r="T53" s="31">
        <f>M53</f>
        <v>66</v>
      </c>
      <c r="U53" s="40">
        <v>3296</v>
      </c>
      <c r="V53" s="41">
        <v>32</v>
      </c>
      <c r="W53" s="17"/>
      <c r="X53" s="18"/>
      <c r="Y53" s="10"/>
      <c r="Z53" s="10"/>
      <c r="AA53" s="10"/>
      <c r="AB53" s="27"/>
      <c r="AC53" s="31">
        <f>V53</f>
        <v>32</v>
      </c>
      <c r="AD53" s="5">
        <f t="shared" si="2"/>
        <v>142</v>
      </c>
      <c r="AF53" s="92" t="s">
        <v>78</v>
      </c>
      <c r="AJ53" s="91" t="s">
        <v>201</v>
      </c>
      <c r="AN53" s="91" t="s">
        <v>273</v>
      </c>
      <c r="AQ53" s="91"/>
      <c r="AR53" s="91"/>
      <c r="AS53" s="91"/>
      <c r="AT53" s="91"/>
      <c r="AU53" s="91"/>
      <c r="AZ53" s="92"/>
    </row>
    <row r="54" spans="1:52" ht="12.75">
      <c r="A54" s="42">
        <v>11</v>
      </c>
      <c r="B54" s="36" t="s">
        <v>356</v>
      </c>
      <c r="C54" s="19"/>
      <c r="D54" s="20"/>
      <c r="E54" s="19"/>
      <c r="F54" s="20"/>
      <c r="G54" s="38">
        <v>3</v>
      </c>
      <c r="H54" s="38">
        <f>G54*2</f>
        <v>6</v>
      </c>
      <c r="I54" s="38">
        <v>706</v>
      </c>
      <c r="J54" s="39">
        <v>7</v>
      </c>
      <c r="K54" s="32">
        <f>H54+J54</f>
        <v>13</v>
      </c>
      <c r="L54" s="19"/>
      <c r="M54" s="20"/>
      <c r="N54" s="19"/>
      <c r="O54" s="20"/>
      <c r="P54" s="38">
        <v>12</v>
      </c>
      <c r="Q54" s="38">
        <f>P54*2</f>
        <v>24</v>
      </c>
      <c r="R54" s="38">
        <f>316+49</f>
        <v>365</v>
      </c>
      <c r="S54" s="39">
        <v>3</v>
      </c>
      <c r="T54" s="32">
        <f>Q54+S54</f>
        <v>27</v>
      </c>
      <c r="U54" s="19"/>
      <c r="V54" s="20"/>
      <c r="W54" s="19"/>
      <c r="X54" s="20"/>
      <c r="Y54" s="38">
        <v>13</v>
      </c>
      <c r="Z54" s="38">
        <f>Y54*2</f>
        <v>26</v>
      </c>
      <c r="AA54" s="38">
        <v>557</v>
      </c>
      <c r="AB54" s="39">
        <v>5</v>
      </c>
      <c r="AC54" s="32">
        <f>Z54+AB54</f>
        <v>31</v>
      </c>
      <c r="AD54" s="3">
        <f t="shared" si="2"/>
        <v>71</v>
      </c>
      <c r="AF54" s="92" t="s">
        <v>79</v>
      </c>
      <c r="AJ54" s="91" t="s">
        <v>202</v>
      </c>
      <c r="AN54" s="91" t="s">
        <v>274</v>
      </c>
      <c r="AQ54" s="91"/>
      <c r="AR54" s="91"/>
      <c r="AS54" s="91"/>
      <c r="AT54" s="91"/>
      <c r="AU54" s="91"/>
      <c r="AZ54" s="92"/>
    </row>
    <row r="55" spans="1:52" ht="13.5" thickBot="1">
      <c r="A55" s="42">
        <v>12</v>
      </c>
      <c r="B55" s="37" t="s">
        <v>353</v>
      </c>
      <c r="C55" s="21"/>
      <c r="D55" s="22"/>
      <c r="E55" s="60">
        <v>22</v>
      </c>
      <c r="F55" s="61">
        <f>E55</f>
        <v>22</v>
      </c>
      <c r="G55" s="7"/>
      <c r="H55" s="7"/>
      <c r="I55" s="7"/>
      <c r="J55" s="29"/>
      <c r="K55" s="33">
        <f>F55</f>
        <v>22</v>
      </c>
      <c r="L55" s="21"/>
      <c r="M55" s="22"/>
      <c r="N55" s="60">
        <v>43</v>
      </c>
      <c r="O55" s="61">
        <f>N55</f>
        <v>43</v>
      </c>
      <c r="P55" s="7"/>
      <c r="Q55" s="7"/>
      <c r="R55" s="7"/>
      <c r="S55" s="29"/>
      <c r="T55" s="33">
        <f>O55</f>
        <v>43</v>
      </c>
      <c r="U55" s="21"/>
      <c r="V55" s="22"/>
      <c r="W55" s="60">
        <v>14</v>
      </c>
      <c r="X55" s="61">
        <f>W55</f>
        <v>14</v>
      </c>
      <c r="Y55" s="7"/>
      <c r="Z55" s="7"/>
      <c r="AA55" s="7"/>
      <c r="AB55" s="29"/>
      <c r="AC55" s="33">
        <f>X55</f>
        <v>14</v>
      </c>
      <c r="AD55" s="4">
        <f t="shared" si="2"/>
        <v>79</v>
      </c>
      <c r="AF55" s="92" t="s">
        <v>80</v>
      </c>
      <c r="AJ55" s="91" t="s">
        <v>203</v>
      </c>
      <c r="AN55" s="91" t="s">
        <v>275</v>
      </c>
      <c r="AQ55" s="91"/>
      <c r="AR55" s="91"/>
      <c r="AS55" s="91"/>
      <c r="AT55" s="91"/>
      <c r="AU55" s="91"/>
      <c r="AZ55" s="92"/>
    </row>
    <row r="56" spans="1:52" ht="12.75">
      <c r="A56" s="42">
        <v>13</v>
      </c>
      <c r="B56" s="44" t="s">
        <v>357</v>
      </c>
      <c r="C56" s="40">
        <v>1941</v>
      </c>
      <c r="D56" s="41">
        <v>19</v>
      </c>
      <c r="E56" s="17"/>
      <c r="F56" s="18"/>
      <c r="G56" s="10"/>
      <c r="H56" s="10"/>
      <c r="I56" s="10"/>
      <c r="J56" s="27"/>
      <c r="K56" s="31">
        <f>D56</f>
        <v>19</v>
      </c>
      <c r="L56" s="40">
        <v>2032</v>
      </c>
      <c r="M56" s="41">
        <v>20</v>
      </c>
      <c r="N56" s="17"/>
      <c r="O56" s="18"/>
      <c r="P56" s="10"/>
      <c r="Q56" s="10"/>
      <c r="R56" s="10"/>
      <c r="S56" s="27"/>
      <c r="T56" s="31">
        <f>M56</f>
        <v>20</v>
      </c>
      <c r="U56" s="40">
        <v>1112</v>
      </c>
      <c r="V56" s="41">
        <v>11</v>
      </c>
      <c r="W56" s="17"/>
      <c r="X56" s="18"/>
      <c r="Y56" s="10"/>
      <c r="Z56" s="10"/>
      <c r="AA56" s="10"/>
      <c r="AB56" s="27"/>
      <c r="AC56" s="31">
        <f>V56</f>
        <v>11</v>
      </c>
      <c r="AD56" s="5">
        <f t="shared" si="2"/>
        <v>50</v>
      </c>
      <c r="AF56" s="92" t="s">
        <v>81</v>
      </c>
      <c r="AJ56" s="91" t="s">
        <v>204</v>
      </c>
      <c r="AN56" s="91" t="s">
        <v>276</v>
      </c>
      <c r="AQ56" s="91"/>
      <c r="AR56" s="91"/>
      <c r="AS56" s="91"/>
      <c r="AT56" s="91"/>
      <c r="AU56" s="91"/>
      <c r="AZ56" s="92"/>
    </row>
    <row r="57" spans="1:52" ht="12.75">
      <c r="A57" s="42">
        <v>14</v>
      </c>
      <c r="B57" s="36" t="s">
        <v>355</v>
      </c>
      <c r="C57" s="19"/>
      <c r="D57" s="20"/>
      <c r="E57" s="19"/>
      <c r="F57" s="20"/>
      <c r="G57" s="38">
        <v>5</v>
      </c>
      <c r="H57" s="38">
        <f>G57*2</f>
        <v>10</v>
      </c>
      <c r="I57" s="38">
        <f>882+357</f>
        <v>1239</v>
      </c>
      <c r="J57" s="39">
        <v>12</v>
      </c>
      <c r="K57" s="32">
        <f>H57+J57</f>
        <v>22</v>
      </c>
      <c r="L57" s="19"/>
      <c r="M57" s="20"/>
      <c r="N57" s="19"/>
      <c r="O57" s="20"/>
      <c r="P57" s="38">
        <v>10</v>
      </c>
      <c r="Q57" s="38">
        <f>P57*2</f>
        <v>20</v>
      </c>
      <c r="R57" s="38">
        <f>416+176</f>
        <v>592</v>
      </c>
      <c r="S57" s="39">
        <v>5</v>
      </c>
      <c r="T57" s="32">
        <f>Q57+S57</f>
        <v>25</v>
      </c>
      <c r="U57" s="19"/>
      <c r="V57" s="20"/>
      <c r="W57" s="19"/>
      <c r="X57" s="20"/>
      <c r="Y57" s="38">
        <v>27</v>
      </c>
      <c r="Z57" s="38">
        <f>Y57*2</f>
        <v>54</v>
      </c>
      <c r="AA57" s="38">
        <v>877</v>
      </c>
      <c r="AB57" s="39">
        <v>8</v>
      </c>
      <c r="AC57" s="32">
        <f>Z57+AB57</f>
        <v>62</v>
      </c>
      <c r="AD57" s="3">
        <f t="shared" si="2"/>
        <v>109</v>
      </c>
      <c r="AF57" s="92" t="s">
        <v>82</v>
      </c>
      <c r="AJ57" s="91" t="s">
        <v>205</v>
      </c>
      <c r="AN57" s="91" t="s">
        <v>277</v>
      </c>
      <c r="AQ57" s="91"/>
      <c r="AR57" s="91"/>
      <c r="AS57" s="91"/>
      <c r="AT57" s="91"/>
      <c r="AU57" s="91"/>
      <c r="AZ57" s="92"/>
    </row>
    <row r="58" spans="1:52" ht="13.5" thickBot="1">
      <c r="A58" s="42">
        <v>15</v>
      </c>
      <c r="B58" s="37" t="s">
        <v>358</v>
      </c>
      <c r="C58" s="21"/>
      <c r="D58" s="22"/>
      <c r="E58" s="60">
        <v>0</v>
      </c>
      <c r="F58" s="61">
        <f>E58</f>
        <v>0</v>
      </c>
      <c r="G58" s="7"/>
      <c r="H58" s="7"/>
      <c r="I58" s="7"/>
      <c r="J58" s="29"/>
      <c r="K58" s="33">
        <f>F58</f>
        <v>0</v>
      </c>
      <c r="L58" s="21"/>
      <c r="M58" s="22"/>
      <c r="N58" s="60">
        <v>37</v>
      </c>
      <c r="O58" s="61">
        <f>N58</f>
        <v>37</v>
      </c>
      <c r="P58" s="7"/>
      <c r="Q58" s="7"/>
      <c r="R58" s="7"/>
      <c r="S58" s="29"/>
      <c r="T58" s="33">
        <f>O58</f>
        <v>37</v>
      </c>
      <c r="U58" s="21"/>
      <c r="V58" s="22"/>
      <c r="W58" s="60">
        <v>7</v>
      </c>
      <c r="X58" s="61">
        <f>W58</f>
        <v>7</v>
      </c>
      <c r="Y58" s="7"/>
      <c r="Z58" s="7"/>
      <c r="AA58" s="7"/>
      <c r="AB58" s="29"/>
      <c r="AC58" s="33">
        <f>X58</f>
        <v>7</v>
      </c>
      <c r="AD58" s="4">
        <f t="shared" si="2"/>
        <v>44</v>
      </c>
      <c r="AF58" s="92" t="s">
        <v>83</v>
      </c>
      <c r="AJ58" s="91" t="s">
        <v>206</v>
      </c>
      <c r="AN58" s="91" t="s">
        <v>278</v>
      </c>
      <c r="AQ58" s="91"/>
      <c r="AR58" s="91"/>
      <c r="AS58" s="91"/>
      <c r="AT58" s="91"/>
      <c r="AU58" s="91"/>
      <c r="AZ58" s="92"/>
    </row>
    <row r="59" spans="1:52" ht="12.75">
      <c r="A59" s="42">
        <v>16</v>
      </c>
      <c r="B59" s="44"/>
      <c r="C59" s="40"/>
      <c r="D59" s="41"/>
      <c r="E59" s="17"/>
      <c r="F59" s="18"/>
      <c r="G59" s="10"/>
      <c r="H59" s="10"/>
      <c r="I59" s="10"/>
      <c r="J59" s="27"/>
      <c r="K59" s="31">
        <f>D59</f>
        <v>0</v>
      </c>
      <c r="L59" s="40"/>
      <c r="M59" s="41"/>
      <c r="N59" s="17"/>
      <c r="O59" s="18"/>
      <c r="P59" s="10"/>
      <c r="Q59" s="10"/>
      <c r="R59" s="10"/>
      <c r="S59" s="27"/>
      <c r="T59" s="31">
        <f>M59</f>
        <v>0</v>
      </c>
      <c r="U59" s="40"/>
      <c r="V59" s="41"/>
      <c r="W59" s="17"/>
      <c r="X59" s="18"/>
      <c r="Y59" s="10"/>
      <c r="Z59" s="10"/>
      <c r="AA59" s="10"/>
      <c r="AB59" s="27"/>
      <c r="AC59" s="31">
        <f>V59</f>
        <v>0</v>
      </c>
      <c r="AD59" s="5">
        <f t="shared" si="2"/>
        <v>0</v>
      </c>
      <c r="AF59" s="92" t="s">
        <v>84</v>
      </c>
      <c r="AJ59" s="91" t="s">
        <v>207</v>
      </c>
      <c r="AN59" s="91" t="s">
        <v>279</v>
      </c>
      <c r="AQ59" s="91"/>
      <c r="AR59" s="91"/>
      <c r="AS59" s="91"/>
      <c r="AT59" s="91"/>
      <c r="AU59" s="91"/>
      <c r="AZ59" s="92"/>
    </row>
    <row r="60" spans="1:52" ht="12.75">
      <c r="A60" s="42">
        <v>17</v>
      </c>
      <c r="B60" s="36"/>
      <c r="C60" s="19"/>
      <c r="D60" s="20"/>
      <c r="E60" s="19"/>
      <c r="F60" s="20"/>
      <c r="G60" s="38"/>
      <c r="H60" s="38">
        <f>G60*2</f>
        <v>0</v>
      </c>
      <c r="I60" s="38"/>
      <c r="J60" s="39"/>
      <c r="K60" s="32">
        <f>H60+J60</f>
        <v>0</v>
      </c>
      <c r="L60" s="19"/>
      <c r="M60" s="20"/>
      <c r="N60" s="19"/>
      <c r="O60" s="20"/>
      <c r="P60" s="38"/>
      <c r="Q60" s="38">
        <f>P60*2</f>
        <v>0</v>
      </c>
      <c r="R60" s="38"/>
      <c r="S60" s="39"/>
      <c r="T60" s="32">
        <f>Q60+S60</f>
        <v>0</v>
      </c>
      <c r="U60" s="19"/>
      <c r="V60" s="20"/>
      <c r="W60" s="19"/>
      <c r="X60" s="20"/>
      <c r="Y60" s="38"/>
      <c r="Z60" s="38">
        <f>Y60*2</f>
        <v>0</v>
      </c>
      <c r="AA60" s="38"/>
      <c r="AB60" s="39"/>
      <c r="AC60" s="32">
        <f>Z60+AB60</f>
        <v>0</v>
      </c>
      <c r="AD60" s="3">
        <f t="shared" si="2"/>
        <v>0</v>
      </c>
      <c r="AF60" s="91" t="s">
        <v>85</v>
      </c>
      <c r="AJ60" s="91" t="s">
        <v>208</v>
      </c>
      <c r="AN60" s="91" t="s">
        <v>280</v>
      </c>
      <c r="AQ60" s="91"/>
      <c r="AR60" s="91"/>
      <c r="AS60" s="91"/>
      <c r="AT60" s="91"/>
      <c r="AU60" s="91"/>
      <c r="AZ60" s="92"/>
    </row>
    <row r="61" spans="1:52" ht="16.5" thickBot="1">
      <c r="A61" s="42">
        <v>18</v>
      </c>
      <c r="B61" s="37"/>
      <c r="C61" s="21"/>
      <c r="D61" s="22"/>
      <c r="E61" s="60"/>
      <c r="F61" s="61">
        <f>E61</f>
        <v>0</v>
      </c>
      <c r="G61" s="7"/>
      <c r="H61" s="7"/>
      <c r="I61" s="7"/>
      <c r="J61" s="29"/>
      <c r="K61" s="33">
        <f>F61</f>
        <v>0</v>
      </c>
      <c r="L61" s="21"/>
      <c r="M61" s="22"/>
      <c r="N61" s="60"/>
      <c r="O61" s="61">
        <f>N61</f>
        <v>0</v>
      </c>
      <c r="P61" s="7"/>
      <c r="Q61" s="7"/>
      <c r="R61" s="7"/>
      <c r="S61" s="29"/>
      <c r="T61" s="33">
        <f>O61</f>
        <v>0</v>
      </c>
      <c r="U61" s="21"/>
      <c r="V61" s="22"/>
      <c r="W61" s="60"/>
      <c r="X61" s="61">
        <f>W61</f>
        <v>0</v>
      </c>
      <c r="Y61" s="7"/>
      <c r="Z61" s="7"/>
      <c r="AA61" s="7"/>
      <c r="AB61" s="29"/>
      <c r="AC61" s="33">
        <f>X61</f>
        <v>0</v>
      </c>
      <c r="AD61" s="4">
        <f t="shared" si="2"/>
        <v>0</v>
      </c>
      <c r="AF61" s="92" t="s">
        <v>86</v>
      </c>
      <c r="AJ61" s="91" t="s">
        <v>18</v>
      </c>
      <c r="AN61" s="91" t="s">
        <v>18</v>
      </c>
      <c r="AQ61" s="91"/>
      <c r="AR61" s="91"/>
      <c r="AS61" s="91"/>
      <c r="AT61" s="91"/>
      <c r="AU61" s="91"/>
      <c r="AX61" s="113"/>
      <c r="AZ61" s="92"/>
    </row>
    <row r="62" spans="1:52" ht="12.75">
      <c r="A62" s="42"/>
      <c r="B62" s="156"/>
      <c r="C62" s="17"/>
      <c r="D62" s="18"/>
      <c r="E62" s="17"/>
      <c r="F62" s="18"/>
      <c r="G62" s="10"/>
      <c r="H62" s="10"/>
      <c r="I62" s="10"/>
      <c r="J62" s="27"/>
      <c r="K62" s="31"/>
      <c r="L62" s="17"/>
      <c r="M62" s="18"/>
      <c r="N62" s="17"/>
      <c r="O62" s="18"/>
      <c r="P62" s="10"/>
      <c r="Q62" s="10"/>
      <c r="R62" s="10"/>
      <c r="S62" s="27"/>
      <c r="T62" s="31"/>
      <c r="U62" s="17"/>
      <c r="V62" s="18"/>
      <c r="W62" s="17"/>
      <c r="X62" s="18"/>
      <c r="Y62" s="10"/>
      <c r="Z62" s="10"/>
      <c r="AA62" s="10"/>
      <c r="AB62" s="27"/>
      <c r="AC62" s="31"/>
      <c r="AD62" s="161"/>
      <c r="AF62" s="91" t="s">
        <v>18</v>
      </c>
      <c r="AJ62" s="91" t="s">
        <v>209</v>
      </c>
      <c r="AN62" s="91" t="s">
        <v>281</v>
      </c>
      <c r="AQ62" s="91"/>
      <c r="AR62" s="91"/>
      <c r="AS62" s="91"/>
      <c r="AT62" s="91"/>
      <c r="AU62" s="91"/>
      <c r="AZ62" s="92"/>
    </row>
    <row r="63" spans="1:52" ht="12.75">
      <c r="A63" s="42"/>
      <c r="B63" s="157"/>
      <c r="C63" s="19"/>
      <c r="D63" s="20"/>
      <c r="E63" s="19"/>
      <c r="F63" s="20"/>
      <c r="G63" s="1"/>
      <c r="H63" s="1"/>
      <c r="I63" s="1"/>
      <c r="J63" s="28"/>
      <c r="K63" s="32"/>
      <c r="L63" s="19"/>
      <c r="M63" s="20"/>
      <c r="N63" s="19"/>
      <c r="O63" s="20"/>
      <c r="P63" s="1"/>
      <c r="Q63" s="1"/>
      <c r="R63" s="1"/>
      <c r="S63" s="28"/>
      <c r="T63" s="32"/>
      <c r="U63" s="19"/>
      <c r="V63" s="20"/>
      <c r="W63" s="19"/>
      <c r="X63" s="20"/>
      <c r="Y63" s="1"/>
      <c r="Z63" s="1"/>
      <c r="AA63" s="1"/>
      <c r="AB63" s="28"/>
      <c r="AC63" s="32"/>
      <c r="AD63" s="158"/>
      <c r="AF63" s="91" t="s">
        <v>87</v>
      </c>
      <c r="AJ63" s="91" t="s">
        <v>64</v>
      </c>
      <c r="AN63" s="91" t="s">
        <v>282</v>
      </c>
      <c r="AQ63" s="91"/>
      <c r="AR63" s="91"/>
      <c r="AS63" s="91"/>
      <c r="AT63" s="91"/>
      <c r="AU63" s="91"/>
      <c r="AZ63" s="92"/>
    </row>
    <row r="64" spans="1:52" ht="13.5" thickBot="1">
      <c r="A64" s="42"/>
      <c r="B64" s="157"/>
      <c r="C64" s="21"/>
      <c r="D64" s="22"/>
      <c r="E64" s="21"/>
      <c r="F64" s="22"/>
      <c r="G64" s="7"/>
      <c r="H64" s="7"/>
      <c r="I64" s="7"/>
      <c r="J64" s="29"/>
      <c r="K64" s="33"/>
      <c r="L64" s="21"/>
      <c r="M64" s="22"/>
      <c r="N64" s="21"/>
      <c r="O64" s="22"/>
      <c r="P64" s="7"/>
      <c r="Q64" s="7"/>
      <c r="R64" s="7"/>
      <c r="S64" s="29"/>
      <c r="T64" s="33"/>
      <c r="U64" s="21"/>
      <c r="V64" s="22"/>
      <c r="W64" s="21"/>
      <c r="X64" s="22"/>
      <c r="Y64" s="7"/>
      <c r="Z64" s="7"/>
      <c r="AA64" s="7"/>
      <c r="AB64" s="29"/>
      <c r="AC64" s="33"/>
      <c r="AD64" s="159"/>
      <c r="AF64" s="91" t="s">
        <v>88</v>
      </c>
      <c r="AJ64" s="91" t="s">
        <v>210</v>
      </c>
      <c r="AN64" s="91" t="s">
        <v>167</v>
      </c>
      <c r="AO64" s="124"/>
      <c r="AP64" s="124"/>
      <c r="AQ64" s="91"/>
      <c r="AR64" s="91"/>
      <c r="AS64" s="91"/>
      <c r="AT64" s="91"/>
      <c r="AU64" s="91"/>
      <c r="AZ64" s="92"/>
    </row>
    <row r="65" spans="1:52" ht="13.5" thickBot="1">
      <c r="A65" s="6"/>
      <c r="B65" s="16"/>
      <c r="C65" s="95"/>
      <c r="D65" s="96"/>
      <c r="E65" s="95"/>
      <c r="F65" s="96"/>
      <c r="G65" s="97"/>
      <c r="H65" s="97"/>
      <c r="I65" s="97"/>
      <c r="J65" s="98"/>
      <c r="K65" s="99"/>
      <c r="L65" s="95"/>
      <c r="M65" s="96"/>
      <c r="N65" s="95"/>
      <c r="O65" s="96"/>
      <c r="P65" s="97"/>
      <c r="Q65" s="97"/>
      <c r="R65" s="97"/>
      <c r="S65" s="98"/>
      <c r="T65" s="99"/>
      <c r="U65" s="95"/>
      <c r="V65" s="96"/>
      <c r="W65" s="95"/>
      <c r="X65" s="96"/>
      <c r="Y65" s="97"/>
      <c r="Z65" s="97"/>
      <c r="AA65" s="97"/>
      <c r="AB65" s="98"/>
      <c r="AC65" s="99"/>
      <c r="AD65" s="100">
        <f>SUM(C65:AC65)</f>
        <v>0</v>
      </c>
      <c r="AF65" s="91" t="s">
        <v>89</v>
      </c>
      <c r="AJ65" s="91" t="s">
        <v>101</v>
      </c>
      <c r="AN65" s="91" t="s">
        <v>283</v>
      </c>
      <c r="AO65" s="124"/>
      <c r="AP65" s="124"/>
      <c r="AQ65" s="124"/>
      <c r="AR65" s="124"/>
      <c r="AS65" s="124"/>
      <c r="AT65" s="91"/>
      <c r="AU65" s="91"/>
      <c r="AZ65" s="92"/>
    </row>
    <row r="66" spans="32:52" ht="12.75">
      <c r="AF66" s="91" t="s">
        <v>90</v>
      </c>
      <c r="AJ66" s="91" t="s">
        <v>211</v>
      </c>
      <c r="AN66" s="91" t="s">
        <v>284</v>
      </c>
      <c r="AQ66" s="91"/>
      <c r="AR66" s="91"/>
      <c r="AS66" s="91"/>
      <c r="AT66" s="91"/>
      <c r="AU66" s="91"/>
      <c r="AZ66" s="92"/>
    </row>
    <row r="67" spans="32:52" ht="12.75">
      <c r="AF67" s="91" t="s">
        <v>91</v>
      </c>
      <c r="AJ67" s="91" t="s">
        <v>212</v>
      </c>
      <c r="AN67" s="91" t="s">
        <v>285</v>
      </c>
      <c r="AQ67" s="91"/>
      <c r="AR67" s="91"/>
      <c r="AS67" s="91"/>
      <c r="AT67" s="91"/>
      <c r="AU67" s="91"/>
      <c r="AZ67" s="91"/>
    </row>
    <row r="68" spans="2:40" s="91" customFormat="1" ht="12.75">
      <c r="B68" s="151" t="s">
        <v>373</v>
      </c>
      <c r="AF68" s="91" t="s">
        <v>92</v>
      </c>
      <c r="AJ68" s="91" t="s">
        <v>47</v>
      </c>
      <c r="AN68" s="91" t="s">
        <v>286</v>
      </c>
    </row>
    <row r="69" spans="5:52" ht="13.5" thickBot="1">
      <c r="E69" s="64"/>
      <c r="N69" s="64"/>
      <c r="W69" s="64"/>
      <c r="AF69" s="91" t="s">
        <v>93</v>
      </c>
      <c r="AJ69" s="91" t="s">
        <v>213</v>
      </c>
      <c r="AN69" s="91" t="s">
        <v>287</v>
      </c>
      <c r="AQ69" s="91"/>
      <c r="AR69" s="91"/>
      <c r="AS69" s="91"/>
      <c r="AT69" s="91"/>
      <c r="AU69" s="91"/>
      <c r="AZ69" s="91"/>
    </row>
    <row r="70" spans="1:52" ht="37.5" customHeight="1" thickBot="1">
      <c r="A70" s="71"/>
      <c r="B70" s="72" t="s">
        <v>37</v>
      </c>
      <c r="C70" s="73"/>
      <c r="D70" s="74" t="s">
        <v>40</v>
      </c>
      <c r="E70" s="75" t="s">
        <v>38</v>
      </c>
      <c r="G70" s="93" t="s">
        <v>39</v>
      </c>
      <c r="H70" s="94"/>
      <c r="L70" s="71"/>
      <c r="M70" s="80" t="s">
        <v>42</v>
      </c>
      <c r="N70" s="81" t="s">
        <v>38</v>
      </c>
      <c r="U70" s="71"/>
      <c r="V70" s="80" t="s">
        <v>43</v>
      </c>
      <c r="W70" s="81" t="s">
        <v>38</v>
      </c>
      <c r="AD70" s="75" t="s">
        <v>41</v>
      </c>
      <c r="AF70" s="91" t="s">
        <v>94</v>
      </c>
      <c r="AJ70" s="91" t="s">
        <v>214</v>
      </c>
      <c r="AN70" s="64" t="s">
        <v>63</v>
      </c>
      <c r="AO70" s="64"/>
      <c r="AP70" s="64"/>
      <c r="AQ70" s="91"/>
      <c r="AR70" s="91"/>
      <c r="AS70" s="91"/>
      <c r="AT70" s="91"/>
      <c r="AU70" s="91"/>
      <c r="AZ70" s="91"/>
    </row>
    <row r="71" spans="1:52" ht="12.75">
      <c r="A71" s="55">
        <v>1</v>
      </c>
      <c r="B71" s="153" t="s">
        <v>359</v>
      </c>
      <c r="C71" s="85"/>
      <c r="D71" s="69">
        <f>K44+K45+K46</f>
        <v>147</v>
      </c>
      <c r="E71" s="70">
        <v>12</v>
      </c>
      <c r="G71" s="90" t="s">
        <v>10</v>
      </c>
      <c r="H71" s="91"/>
      <c r="I71" s="92"/>
      <c r="L71" s="55">
        <v>1</v>
      </c>
      <c r="M71" s="69">
        <f>T44+T45+T46</f>
        <v>184</v>
      </c>
      <c r="N71" s="79">
        <v>12</v>
      </c>
      <c r="U71" s="55">
        <v>1</v>
      </c>
      <c r="V71" s="69">
        <f>AC44+AC45+AC46</f>
        <v>90</v>
      </c>
      <c r="W71" s="79">
        <v>10</v>
      </c>
      <c r="AD71" s="82">
        <f aca="true" t="shared" si="3" ref="AD71:AD76">W71+N71+E71</f>
        <v>34</v>
      </c>
      <c r="AF71" s="91" t="s">
        <v>95</v>
      </c>
      <c r="AJ71" s="91" t="s">
        <v>215</v>
      </c>
      <c r="AN71" s="91" t="s">
        <v>288</v>
      </c>
      <c r="AQ71" s="91"/>
      <c r="AR71" s="91"/>
      <c r="AS71" s="91"/>
      <c r="AT71" s="91"/>
      <c r="AU71" s="91"/>
      <c r="AZ71" s="91"/>
    </row>
    <row r="72" spans="1:52" ht="12.75">
      <c r="A72" s="56">
        <v>2</v>
      </c>
      <c r="B72" s="154" t="s">
        <v>360</v>
      </c>
      <c r="C72" s="86"/>
      <c r="D72" s="65">
        <f>K47+K48+K49</f>
        <v>110</v>
      </c>
      <c r="E72" s="67">
        <v>8</v>
      </c>
      <c r="G72" s="90" t="s">
        <v>11</v>
      </c>
      <c r="H72" s="91"/>
      <c r="I72" s="92"/>
      <c r="L72" s="56">
        <v>2</v>
      </c>
      <c r="M72" s="65">
        <f>T47+T48+T49</f>
        <v>105</v>
      </c>
      <c r="N72" s="77">
        <v>6</v>
      </c>
      <c r="U72" s="56">
        <v>2</v>
      </c>
      <c r="V72" s="65">
        <f>AC47+AC48+AC49</f>
        <v>51</v>
      </c>
      <c r="W72" s="77">
        <v>5</v>
      </c>
      <c r="AD72" s="70">
        <f t="shared" si="3"/>
        <v>19</v>
      </c>
      <c r="AF72" s="91" t="s">
        <v>96</v>
      </c>
      <c r="AJ72" s="91" t="s">
        <v>216</v>
      </c>
      <c r="AN72" s="91" t="s">
        <v>289</v>
      </c>
      <c r="AQ72" s="91"/>
      <c r="AR72" s="91"/>
      <c r="AS72" s="91"/>
      <c r="AT72" s="91"/>
      <c r="AU72" s="91"/>
      <c r="AZ72" s="91"/>
    </row>
    <row r="73" spans="1:52" ht="12.75">
      <c r="A73" s="56">
        <v>3</v>
      </c>
      <c r="B73" s="154" t="s">
        <v>48</v>
      </c>
      <c r="C73" s="86"/>
      <c r="D73" s="65">
        <f>K50+K51+K52</f>
        <v>115</v>
      </c>
      <c r="E73" s="67">
        <v>10</v>
      </c>
      <c r="G73" s="90" t="s">
        <v>12</v>
      </c>
      <c r="H73" s="91"/>
      <c r="I73" s="92"/>
      <c r="L73" s="56">
        <v>3</v>
      </c>
      <c r="M73" s="65">
        <f>T50+T51+T52</f>
        <v>159</v>
      </c>
      <c r="N73" s="77">
        <v>10</v>
      </c>
      <c r="U73" s="56">
        <v>3</v>
      </c>
      <c r="V73" s="65">
        <f>AC50+AC51+AC52</f>
        <v>103</v>
      </c>
      <c r="W73" s="77">
        <v>12</v>
      </c>
      <c r="AD73" s="70">
        <f t="shared" si="3"/>
        <v>32</v>
      </c>
      <c r="AF73" s="91" t="s">
        <v>97</v>
      </c>
      <c r="AJ73" s="91" t="s">
        <v>94</v>
      </c>
      <c r="AN73" s="91" t="s">
        <v>290</v>
      </c>
      <c r="AQ73" s="91"/>
      <c r="AR73" s="91"/>
      <c r="AS73" s="91"/>
      <c r="AT73" s="91"/>
      <c r="AU73" s="91"/>
      <c r="AZ73" s="91"/>
    </row>
    <row r="74" spans="1:52" ht="12.75">
      <c r="A74" s="56">
        <v>4</v>
      </c>
      <c r="B74" s="154" t="s">
        <v>361</v>
      </c>
      <c r="C74" s="86"/>
      <c r="D74" s="65">
        <f>K53+K54+K55</f>
        <v>79</v>
      </c>
      <c r="E74" s="67">
        <v>6</v>
      </c>
      <c r="G74" s="90" t="s">
        <v>13</v>
      </c>
      <c r="H74" s="91"/>
      <c r="I74" s="92"/>
      <c r="J74" s="9"/>
      <c r="K74" s="9"/>
      <c r="L74" s="56">
        <v>4</v>
      </c>
      <c r="M74" s="65">
        <f>T53+T54+T55</f>
        <v>136</v>
      </c>
      <c r="N74" s="77">
        <v>8</v>
      </c>
      <c r="U74" s="56">
        <v>4</v>
      </c>
      <c r="V74" s="65">
        <f>AC53+AC54+AC55</f>
        <v>77</v>
      </c>
      <c r="W74" s="77">
        <v>6</v>
      </c>
      <c r="AC74" s="63"/>
      <c r="AD74" s="70">
        <f t="shared" si="3"/>
        <v>20</v>
      </c>
      <c r="AF74" s="91" t="s">
        <v>98</v>
      </c>
      <c r="AJ74" s="91" t="s">
        <v>217</v>
      </c>
      <c r="AN74" s="91" t="s">
        <v>291</v>
      </c>
      <c r="AQ74" s="91"/>
      <c r="AR74" s="91"/>
      <c r="AS74" s="91"/>
      <c r="AT74" s="91"/>
      <c r="AU74" s="91"/>
      <c r="AZ74" s="91"/>
    </row>
    <row r="75" spans="1:52" ht="12.75">
      <c r="A75" s="56">
        <v>5</v>
      </c>
      <c r="B75" s="154" t="s">
        <v>362</v>
      </c>
      <c r="C75" s="86"/>
      <c r="D75" s="65">
        <f>K56+K57+K58</f>
        <v>41</v>
      </c>
      <c r="E75" s="67">
        <v>5</v>
      </c>
      <c r="G75" s="90" t="s">
        <v>14</v>
      </c>
      <c r="H75" s="91"/>
      <c r="I75" s="92"/>
      <c r="J75" s="9"/>
      <c r="K75" s="9"/>
      <c r="L75" s="56">
        <v>5</v>
      </c>
      <c r="M75" s="65">
        <f>T56+T57+T58</f>
        <v>82</v>
      </c>
      <c r="N75" s="77">
        <v>5</v>
      </c>
      <c r="U75" s="56">
        <v>5</v>
      </c>
      <c r="V75" s="65">
        <f>AC56+AC57+AC58</f>
        <v>80</v>
      </c>
      <c r="W75" s="77">
        <v>8</v>
      </c>
      <c r="AC75" s="63"/>
      <c r="AD75" s="70">
        <f t="shared" si="3"/>
        <v>18</v>
      </c>
      <c r="AF75" s="91" t="s">
        <v>99</v>
      </c>
      <c r="AJ75" s="91" t="s">
        <v>218</v>
      </c>
      <c r="AN75" s="91" t="s">
        <v>101</v>
      </c>
      <c r="AQ75" s="91"/>
      <c r="AR75" s="91"/>
      <c r="AS75" s="91"/>
      <c r="AT75" s="91"/>
      <c r="AU75" s="91"/>
      <c r="AZ75" s="91"/>
    </row>
    <row r="76" spans="1:52" ht="12.75">
      <c r="A76" s="56">
        <v>6</v>
      </c>
      <c r="B76" s="154"/>
      <c r="C76" s="86"/>
      <c r="D76" s="65">
        <f>K59+K60+K61</f>
        <v>0</v>
      </c>
      <c r="E76" s="67"/>
      <c r="G76" s="90" t="s">
        <v>15</v>
      </c>
      <c r="H76" s="91"/>
      <c r="I76" s="91"/>
      <c r="J76" s="9"/>
      <c r="K76" s="9"/>
      <c r="L76" s="56">
        <v>6</v>
      </c>
      <c r="M76" s="65">
        <f>T59+T60+T61</f>
        <v>0</v>
      </c>
      <c r="N76" s="77"/>
      <c r="U76" s="56">
        <v>6</v>
      </c>
      <c r="V76" s="65">
        <f>AC59+AC60+AC61</f>
        <v>0</v>
      </c>
      <c r="W76" s="77"/>
      <c r="AC76" s="63"/>
      <c r="AD76" s="70">
        <f t="shared" si="3"/>
        <v>0</v>
      </c>
      <c r="AF76" s="91" t="s">
        <v>100</v>
      </c>
      <c r="AJ76" s="91" t="s">
        <v>219</v>
      </c>
      <c r="AN76" s="91" t="s">
        <v>292</v>
      </c>
      <c r="AQ76" s="91"/>
      <c r="AR76" s="91"/>
      <c r="AS76" s="91"/>
      <c r="AT76" s="91"/>
      <c r="AU76" s="91"/>
      <c r="AZ76" s="91"/>
    </row>
    <row r="77" spans="1:52" ht="12.75">
      <c r="A77" s="56"/>
      <c r="B77" s="110"/>
      <c r="C77" s="86"/>
      <c r="D77" s="66"/>
      <c r="E77" s="67"/>
      <c r="G77" s="90" t="s">
        <v>16</v>
      </c>
      <c r="H77" s="91"/>
      <c r="I77" s="91"/>
      <c r="J77" s="9"/>
      <c r="K77" s="9"/>
      <c r="L77" s="56"/>
      <c r="M77" s="66"/>
      <c r="N77" s="77"/>
      <c r="U77" s="56"/>
      <c r="V77" s="66"/>
      <c r="W77" s="77"/>
      <c r="AC77" s="63"/>
      <c r="AD77" s="70"/>
      <c r="AF77" s="91" t="s">
        <v>101</v>
      </c>
      <c r="AJ77" s="91" t="s">
        <v>65</v>
      </c>
      <c r="AN77" s="91" t="s">
        <v>293</v>
      </c>
      <c r="AQ77" s="91"/>
      <c r="AR77" s="91"/>
      <c r="AS77" s="91"/>
      <c r="AT77" s="91"/>
      <c r="AU77" s="91"/>
      <c r="AZ77" s="91"/>
    </row>
    <row r="78" spans="1:52" ht="13.5" thickBot="1">
      <c r="A78" s="57"/>
      <c r="B78" s="62"/>
      <c r="C78" s="87"/>
      <c r="D78" s="76"/>
      <c r="E78" s="68"/>
      <c r="I78" s="9"/>
      <c r="J78" s="9"/>
      <c r="K78" s="9"/>
      <c r="L78" s="57"/>
      <c r="M78" s="76"/>
      <c r="N78" s="78"/>
      <c r="U78" s="57"/>
      <c r="V78" s="76"/>
      <c r="W78" s="78"/>
      <c r="AC78" s="8"/>
      <c r="AD78" s="59"/>
      <c r="AF78" s="91" t="s">
        <v>102</v>
      </c>
      <c r="AJ78" s="91" t="s">
        <v>128</v>
      </c>
      <c r="AN78" s="91" t="s">
        <v>294</v>
      </c>
      <c r="AQ78" s="91"/>
      <c r="AR78" s="91"/>
      <c r="AS78" s="91"/>
      <c r="AT78" s="91"/>
      <c r="AU78" s="91"/>
      <c r="AZ78" s="91"/>
    </row>
    <row r="79" spans="9:52" ht="12.75">
      <c r="I79" s="9"/>
      <c r="J79" s="9"/>
      <c r="K79" s="9"/>
      <c r="AC79" s="8"/>
      <c r="AF79" s="91" t="s">
        <v>103</v>
      </c>
      <c r="AJ79" s="91" t="s">
        <v>220</v>
      </c>
      <c r="AN79" s="91" t="s">
        <v>295</v>
      </c>
      <c r="AQ79" s="91"/>
      <c r="AR79" s="91"/>
      <c r="AS79" s="91"/>
      <c r="AT79" s="91"/>
      <c r="AU79" s="91"/>
      <c r="AZ79" s="91"/>
    </row>
    <row r="80" spans="9:52" ht="12.75">
      <c r="I80" s="9"/>
      <c r="J80" s="9"/>
      <c r="K80" s="9"/>
      <c r="AC80" s="63"/>
      <c r="AF80" s="91" t="s">
        <v>104</v>
      </c>
      <c r="AJ80" s="91" t="s">
        <v>221</v>
      </c>
      <c r="AN80" s="91" t="s">
        <v>47</v>
      </c>
      <c r="AQ80" s="91"/>
      <c r="AR80" s="91"/>
      <c r="AS80" s="91"/>
      <c r="AT80" s="91"/>
      <c r="AU80" s="91"/>
      <c r="AZ80" s="91"/>
    </row>
    <row r="81" spans="1:52" ht="18">
      <c r="A81" s="103"/>
      <c r="B81" s="103" t="s">
        <v>372</v>
      </c>
      <c r="C81" s="46"/>
      <c r="D81" s="46"/>
      <c r="E81" s="46"/>
      <c r="F81" s="46"/>
      <c r="AC81" s="63"/>
      <c r="AF81" s="91" t="s">
        <v>105</v>
      </c>
      <c r="AJ81" s="91" t="s">
        <v>222</v>
      </c>
      <c r="AN81" s="91" t="s">
        <v>296</v>
      </c>
      <c r="AQ81" s="91"/>
      <c r="AR81" s="91"/>
      <c r="AS81" s="91"/>
      <c r="AT81" s="91"/>
      <c r="AU81" s="91"/>
      <c r="AZ81" s="91"/>
    </row>
    <row r="82" spans="1:52" ht="18.75" thickBot="1">
      <c r="A82" s="101" t="s">
        <v>30</v>
      </c>
      <c r="B82" s="101"/>
      <c r="AC82" s="8"/>
      <c r="AF82" s="91" t="s">
        <v>106</v>
      </c>
      <c r="AJ82" s="91" t="s">
        <v>223</v>
      </c>
      <c r="AN82" s="91" t="s">
        <v>58</v>
      </c>
      <c r="AQ82" s="91"/>
      <c r="AR82" s="91"/>
      <c r="AS82" s="91"/>
      <c r="AT82" s="91"/>
      <c r="AU82" s="91"/>
      <c r="AZ82" s="91"/>
    </row>
    <row r="83" spans="1:52" ht="13.5" thickBot="1">
      <c r="A83" s="330" t="s">
        <v>6</v>
      </c>
      <c r="B83" s="330" t="s">
        <v>0</v>
      </c>
      <c r="C83" s="333" t="s">
        <v>3</v>
      </c>
      <c r="D83" s="325"/>
      <c r="E83" s="325"/>
      <c r="F83" s="325"/>
      <c r="G83" s="325"/>
      <c r="H83" s="325"/>
      <c r="I83" s="325"/>
      <c r="J83" s="326"/>
      <c r="K83" s="327"/>
      <c r="L83" s="334"/>
      <c r="AC83" s="8"/>
      <c r="AD83" s="336"/>
      <c r="AF83" s="91" t="s">
        <v>107</v>
      </c>
      <c r="AJ83" s="91" t="s">
        <v>63</v>
      </c>
      <c r="AK83" s="64"/>
      <c r="AN83" s="91" t="s">
        <v>297</v>
      </c>
      <c r="AQ83" s="91"/>
      <c r="AR83" s="91"/>
      <c r="AS83" s="91"/>
      <c r="AT83" s="91"/>
      <c r="AU83" s="91"/>
      <c r="AZ83" s="91"/>
    </row>
    <row r="84" spans="1:52" ht="51.75" thickBot="1">
      <c r="A84" s="331"/>
      <c r="B84" s="332"/>
      <c r="C84" s="23" t="s">
        <v>20</v>
      </c>
      <c r="D84" s="34" t="s">
        <v>24</v>
      </c>
      <c r="E84" s="23" t="s">
        <v>21</v>
      </c>
      <c r="F84" s="34" t="s">
        <v>25</v>
      </c>
      <c r="G84" s="24" t="s">
        <v>22</v>
      </c>
      <c r="H84" s="24" t="s">
        <v>26</v>
      </c>
      <c r="I84" s="25" t="s">
        <v>23</v>
      </c>
      <c r="J84" s="26" t="s">
        <v>28</v>
      </c>
      <c r="K84" s="30" t="s">
        <v>27</v>
      </c>
      <c r="L84" s="335"/>
      <c r="AC84" s="63"/>
      <c r="AD84" s="321"/>
      <c r="AF84" s="91" t="s">
        <v>108</v>
      </c>
      <c r="AJ84" s="91" t="s">
        <v>224</v>
      </c>
      <c r="AN84" s="91" t="s">
        <v>298</v>
      </c>
      <c r="AQ84" s="91"/>
      <c r="AR84" s="91"/>
      <c r="AS84" s="91"/>
      <c r="AT84" s="91"/>
      <c r="AU84" s="91"/>
      <c r="AZ84" s="91"/>
    </row>
    <row r="85" spans="1:52" ht="12.75">
      <c r="A85" s="5">
        <v>1</v>
      </c>
      <c r="B85" s="44" t="s">
        <v>344</v>
      </c>
      <c r="C85" s="40">
        <v>7322</v>
      </c>
      <c r="D85" s="41">
        <v>73</v>
      </c>
      <c r="E85" s="17"/>
      <c r="F85" s="18"/>
      <c r="G85" s="10"/>
      <c r="H85" s="10"/>
      <c r="I85" s="10"/>
      <c r="J85" s="27"/>
      <c r="K85" s="31">
        <v>73</v>
      </c>
      <c r="L85" s="47"/>
      <c r="V85" s="35"/>
      <c r="AC85" s="63"/>
      <c r="AD85" s="14"/>
      <c r="AF85" s="64" t="s">
        <v>109</v>
      </c>
      <c r="AJ85" s="91" t="s">
        <v>225</v>
      </c>
      <c r="AN85" s="91" t="s">
        <v>299</v>
      </c>
      <c r="AQ85" s="91"/>
      <c r="AR85" s="91"/>
      <c r="AS85" s="91"/>
      <c r="AT85" s="91"/>
      <c r="AU85" s="91"/>
      <c r="AZ85" s="91"/>
    </row>
    <row r="86" spans="1:52" ht="12.75">
      <c r="A86" s="42">
        <v>2</v>
      </c>
      <c r="B86" s="15" t="s">
        <v>349</v>
      </c>
      <c r="C86" s="202">
        <v>4562</v>
      </c>
      <c r="D86" s="204">
        <v>45</v>
      </c>
      <c r="E86" s="19"/>
      <c r="F86" s="20"/>
      <c r="G86" s="1"/>
      <c r="H86" s="1"/>
      <c r="I86" s="1"/>
      <c r="J86" s="28"/>
      <c r="K86" s="32">
        <v>45</v>
      </c>
      <c r="L86" s="48"/>
      <c r="V86" s="35"/>
      <c r="AC86" s="8"/>
      <c r="AD86" s="14"/>
      <c r="AF86" s="91" t="s">
        <v>110</v>
      </c>
      <c r="AJ86" s="91" t="s">
        <v>226</v>
      </c>
      <c r="AN86" s="91" t="s">
        <v>128</v>
      </c>
      <c r="AQ86" s="91"/>
      <c r="AR86" s="91"/>
      <c r="AS86" s="91"/>
      <c r="AT86" s="91"/>
      <c r="AU86" s="91"/>
      <c r="AZ86" s="91"/>
    </row>
    <row r="87" spans="1:52" ht="13.5" thickBot="1">
      <c r="A87" s="42">
        <v>3</v>
      </c>
      <c r="B87" s="37" t="s">
        <v>345</v>
      </c>
      <c r="C87" s="21"/>
      <c r="D87" s="22"/>
      <c r="E87" s="60">
        <v>44</v>
      </c>
      <c r="F87" s="61">
        <v>44</v>
      </c>
      <c r="G87" s="7"/>
      <c r="H87" s="7"/>
      <c r="I87" s="7"/>
      <c r="J87" s="29"/>
      <c r="K87" s="33">
        <v>44</v>
      </c>
      <c r="L87" s="48"/>
      <c r="V87" s="35"/>
      <c r="AC87" s="63"/>
      <c r="AD87" s="14"/>
      <c r="AF87" s="91" t="s">
        <v>111</v>
      </c>
      <c r="AJ87" s="91" t="s">
        <v>66</v>
      </c>
      <c r="AN87" s="91" t="s">
        <v>300</v>
      </c>
      <c r="AQ87" s="91"/>
      <c r="AR87" s="91"/>
      <c r="AS87" s="91"/>
      <c r="AT87" s="91"/>
      <c r="AU87" s="91"/>
      <c r="AZ87" s="91"/>
    </row>
    <row r="88" spans="1:52" ht="12.75">
      <c r="A88" s="42">
        <v>4</v>
      </c>
      <c r="B88" s="44" t="s">
        <v>350</v>
      </c>
      <c r="C88" s="40">
        <v>4410</v>
      </c>
      <c r="D88" s="41">
        <v>44</v>
      </c>
      <c r="E88" s="17"/>
      <c r="F88" s="18"/>
      <c r="G88" s="10"/>
      <c r="H88" s="10"/>
      <c r="I88" s="10"/>
      <c r="J88" s="27"/>
      <c r="K88" s="31">
        <v>44</v>
      </c>
      <c r="L88" s="48"/>
      <c r="V88" s="35"/>
      <c r="AC88" s="63"/>
      <c r="AD88" s="14"/>
      <c r="AF88" s="91" t="s">
        <v>112</v>
      </c>
      <c r="AJ88" s="91" t="s">
        <v>138</v>
      </c>
      <c r="AK88" s="124"/>
      <c r="AN88" s="91" t="s">
        <v>62</v>
      </c>
      <c r="AQ88" s="91"/>
      <c r="AR88" s="91"/>
      <c r="AS88" s="91"/>
      <c r="AT88" s="91"/>
      <c r="AU88" s="91"/>
      <c r="AZ88" s="91"/>
    </row>
    <row r="89" spans="1:52" ht="12.75">
      <c r="A89" s="42">
        <v>5</v>
      </c>
      <c r="B89" s="15" t="s">
        <v>351</v>
      </c>
      <c r="C89" s="202">
        <v>4389</v>
      </c>
      <c r="D89" s="204">
        <v>43</v>
      </c>
      <c r="E89" s="19"/>
      <c r="F89" s="20"/>
      <c r="G89" s="1"/>
      <c r="H89" s="1"/>
      <c r="I89" s="1"/>
      <c r="J89" s="28"/>
      <c r="K89" s="32">
        <v>43</v>
      </c>
      <c r="L89" s="48"/>
      <c r="V89" s="35"/>
      <c r="AC89" s="63"/>
      <c r="AD89" s="14"/>
      <c r="AF89" s="91" t="s">
        <v>113</v>
      </c>
      <c r="AJ89" s="91" t="s">
        <v>227</v>
      </c>
      <c r="AK89" s="124"/>
      <c r="AL89" s="124"/>
      <c r="AN89" s="91" t="s">
        <v>301</v>
      </c>
      <c r="AQ89" s="91"/>
      <c r="AR89" s="91"/>
      <c r="AS89" s="91"/>
      <c r="AT89" s="91"/>
      <c r="AU89" s="91"/>
      <c r="AZ89" s="91"/>
    </row>
    <row r="90" spans="1:52" ht="13.5" thickBot="1">
      <c r="A90" s="42">
        <v>6</v>
      </c>
      <c r="B90" s="37" t="s">
        <v>348</v>
      </c>
      <c r="C90" s="21"/>
      <c r="D90" s="22"/>
      <c r="E90" s="60">
        <v>37</v>
      </c>
      <c r="F90" s="61">
        <v>37</v>
      </c>
      <c r="G90" s="7"/>
      <c r="H90" s="7"/>
      <c r="I90" s="7"/>
      <c r="J90" s="29"/>
      <c r="K90" s="33">
        <v>37</v>
      </c>
      <c r="L90" s="48"/>
      <c r="V90" s="35"/>
      <c r="AC90" s="63"/>
      <c r="AD90" s="14"/>
      <c r="AF90" s="91" t="s">
        <v>114</v>
      </c>
      <c r="AJ90" s="91" t="s">
        <v>228</v>
      </c>
      <c r="AN90" s="91" t="s">
        <v>57</v>
      </c>
      <c r="AO90" s="124"/>
      <c r="AP90" s="124"/>
      <c r="AQ90" s="91"/>
      <c r="AR90" s="91"/>
      <c r="AS90" s="91"/>
      <c r="AT90" s="91"/>
      <c r="AU90" s="91"/>
      <c r="AZ90" s="91"/>
    </row>
    <row r="91" spans="1:52" ht="12.75">
      <c r="A91" s="42">
        <v>7</v>
      </c>
      <c r="B91" s="43" t="s">
        <v>352</v>
      </c>
      <c r="C91" s="17"/>
      <c r="D91" s="18"/>
      <c r="E91" s="17"/>
      <c r="F91" s="18"/>
      <c r="G91" s="210">
        <v>7</v>
      </c>
      <c r="H91" s="210">
        <v>14</v>
      </c>
      <c r="I91" s="210">
        <v>2202</v>
      </c>
      <c r="J91" s="212">
        <v>22</v>
      </c>
      <c r="K91" s="31">
        <v>36</v>
      </c>
      <c r="L91" s="48"/>
      <c r="V91" s="35"/>
      <c r="AC91" s="63"/>
      <c r="AD91" s="14"/>
      <c r="AF91" s="91" t="s">
        <v>115</v>
      </c>
      <c r="AJ91" s="91" t="s">
        <v>229</v>
      </c>
      <c r="AN91" s="91" t="s">
        <v>302</v>
      </c>
      <c r="AO91" s="124"/>
      <c r="AP91" s="124"/>
      <c r="AQ91" s="124"/>
      <c r="AR91" s="124"/>
      <c r="AS91" s="124"/>
      <c r="AT91" s="91"/>
      <c r="AU91" s="91"/>
      <c r="AZ91" s="91"/>
    </row>
    <row r="92" spans="1:52" ht="12.75">
      <c r="A92" s="42">
        <v>8</v>
      </c>
      <c r="B92" s="36" t="s">
        <v>354</v>
      </c>
      <c r="C92" s="19"/>
      <c r="D92" s="20"/>
      <c r="E92" s="19"/>
      <c r="F92" s="20"/>
      <c r="G92" s="38">
        <v>5</v>
      </c>
      <c r="H92" s="38">
        <v>10</v>
      </c>
      <c r="I92" s="38">
        <v>2348</v>
      </c>
      <c r="J92" s="39">
        <v>23</v>
      </c>
      <c r="K92" s="32">
        <v>33</v>
      </c>
      <c r="L92" s="48"/>
      <c r="V92" s="35"/>
      <c r="AC92" s="63"/>
      <c r="AD92" s="14"/>
      <c r="AF92" s="91" t="s">
        <v>116</v>
      </c>
      <c r="AJ92" s="91" t="s">
        <v>230</v>
      </c>
      <c r="AK92" s="124"/>
      <c r="AL92" s="124"/>
      <c r="AN92" s="91" t="s">
        <v>303</v>
      </c>
      <c r="AQ92" s="91"/>
      <c r="AR92" s="91"/>
      <c r="AS92" s="91"/>
      <c r="AT92" s="91"/>
      <c r="AU92" s="91"/>
      <c r="AZ92" s="91"/>
    </row>
    <row r="93" spans="1:52" ht="13.5" thickBot="1">
      <c r="A93" s="42">
        <v>9</v>
      </c>
      <c r="B93" s="37" t="s">
        <v>347</v>
      </c>
      <c r="C93" s="21"/>
      <c r="D93" s="22"/>
      <c r="E93" s="60">
        <v>31</v>
      </c>
      <c r="F93" s="61">
        <v>31</v>
      </c>
      <c r="G93" s="7"/>
      <c r="H93" s="7"/>
      <c r="I93" s="7"/>
      <c r="J93" s="29"/>
      <c r="K93" s="33">
        <v>31</v>
      </c>
      <c r="L93" s="48"/>
      <c r="V93" s="35"/>
      <c r="AC93" s="63"/>
      <c r="AD93" s="14"/>
      <c r="AF93" s="91" t="s">
        <v>117</v>
      </c>
      <c r="AJ93" s="91" t="s">
        <v>134</v>
      </c>
      <c r="AN93" s="91" t="s">
        <v>304</v>
      </c>
      <c r="AQ93" s="91"/>
      <c r="AR93" s="91"/>
      <c r="AS93" s="91"/>
      <c r="AT93" s="91"/>
      <c r="AU93" s="91"/>
      <c r="AZ93" s="91"/>
    </row>
    <row r="94" spans="1:52" ht="12.75">
      <c r="A94" s="42">
        <v>10</v>
      </c>
      <c r="B94" s="43" t="s">
        <v>346</v>
      </c>
      <c r="C94" s="17"/>
      <c r="D94" s="18"/>
      <c r="E94" s="17"/>
      <c r="F94" s="18"/>
      <c r="G94" s="210">
        <v>6</v>
      </c>
      <c r="H94" s="210">
        <v>12</v>
      </c>
      <c r="I94" s="210">
        <v>1814</v>
      </c>
      <c r="J94" s="212">
        <v>18</v>
      </c>
      <c r="K94" s="31">
        <v>30</v>
      </c>
      <c r="L94" s="48"/>
      <c r="V94" s="35"/>
      <c r="AC94" s="8"/>
      <c r="AD94" s="14"/>
      <c r="AF94" s="64" t="s">
        <v>118</v>
      </c>
      <c r="AJ94" s="91" t="s">
        <v>231</v>
      </c>
      <c r="AN94" s="91" t="s">
        <v>138</v>
      </c>
      <c r="AO94" s="124"/>
      <c r="AP94" s="124"/>
      <c r="AQ94" s="91"/>
      <c r="AR94" s="91"/>
      <c r="AS94" s="91"/>
      <c r="AT94" s="91"/>
      <c r="AU94" s="91"/>
      <c r="AZ94" s="91"/>
    </row>
    <row r="95" spans="1:52" ht="12.75">
      <c r="A95" s="42">
        <v>11</v>
      </c>
      <c r="B95" s="37" t="s">
        <v>353</v>
      </c>
      <c r="C95" s="19"/>
      <c r="D95" s="20"/>
      <c r="E95" s="207">
        <v>22</v>
      </c>
      <c r="F95" s="209">
        <v>22</v>
      </c>
      <c r="G95" s="1"/>
      <c r="H95" s="1"/>
      <c r="I95" s="1"/>
      <c r="J95" s="28"/>
      <c r="K95" s="32">
        <v>22</v>
      </c>
      <c r="L95" s="48"/>
      <c r="V95" s="35"/>
      <c r="AC95" s="63"/>
      <c r="AD95" s="14"/>
      <c r="AF95" s="91" t="s">
        <v>119</v>
      </c>
      <c r="AJ95" s="91" t="s">
        <v>232</v>
      </c>
      <c r="AN95" s="91" t="s">
        <v>305</v>
      </c>
      <c r="AO95" s="124"/>
      <c r="AP95" s="124"/>
      <c r="AQ95" s="124"/>
      <c r="AR95" s="124"/>
      <c r="AS95" s="124"/>
      <c r="AT95" s="91"/>
      <c r="AU95" s="91"/>
      <c r="AZ95" s="91"/>
    </row>
    <row r="96" spans="1:52" ht="13.5" thickBot="1">
      <c r="A96" s="42">
        <v>12</v>
      </c>
      <c r="B96" s="36" t="s">
        <v>355</v>
      </c>
      <c r="C96" s="21"/>
      <c r="D96" s="22"/>
      <c r="E96" s="21"/>
      <c r="F96" s="22"/>
      <c r="G96" s="211">
        <v>5</v>
      </c>
      <c r="H96" s="211">
        <v>10</v>
      </c>
      <c r="I96" s="211">
        <v>1239</v>
      </c>
      <c r="J96" s="213">
        <v>12</v>
      </c>
      <c r="K96" s="33">
        <v>22</v>
      </c>
      <c r="L96" s="48"/>
      <c r="V96" s="35"/>
      <c r="AC96" s="63"/>
      <c r="AD96" s="14"/>
      <c r="AF96" s="91" t="s">
        <v>120</v>
      </c>
      <c r="AJ96" s="91" t="s">
        <v>167</v>
      </c>
      <c r="AK96" s="124"/>
      <c r="AN96" s="91" t="s">
        <v>306</v>
      </c>
      <c r="AQ96" s="91"/>
      <c r="AR96" s="91"/>
      <c r="AS96" s="91"/>
      <c r="AT96" s="91"/>
      <c r="AU96" s="91"/>
      <c r="AZ96" s="91"/>
    </row>
    <row r="97" spans="1:52" ht="12.75">
      <c r="A97" s="42">
        <v>13</v>
      </c>
      <c r="B97" s="44" t="s">
        <v>357</v>
      </c>
      <c r="C97" s="40">
        <v>1941</v>
      </c>
      <c r="D97" s="41">
        <v>19</v>
      </c>
      <c r="E97" s="17"/>
      <c r="F97" s="18"/>
      <c r="G97" s="10"/>
      <c r="H97" s="10"/>
      <c r="I97" s="10"/>
      <c r="J97" s="27"/>
      <c r="K97" s="31">
        <v>19</v>
      </c>
      <c r="L97" s="48"/>
      <c r="V97" s="35"/>
      <c r="AD97" s="14"/>
      <c r="AF97" s="91" t="s">
        <v>121</v>
      </c>
      <c r="AJ97" s="91" t="s">
        <v>233</v>
      </c>
      <c r="AK97" s="124"/>
      <c r="AL97" s="124"/>
      <c r="AN97" s="91" t="s">
        <v>307</v>
      </c>
      <c r="AQ97" s="91"/>
      <c r="AR97" s="91"/>
      <c r="AS97" s="91"/>
      <c r="AT97" s="91"/>
      <c r="AU97" s="91"/>
      <c r="AZ97" s="91"/>
    </row>
    <row r="98" spans="1:52" ht="12.75">
      <c r="A98" s="42">
        <v>14</v>
      </c>
      <c r="B98" s="36" t="s">
        <v>356</v>
      </c>
      <c r="C98" s="19"/>
      <c r="D98" s="20"/>
      <c r="E98" s="19"/>
      <c r="F98" s="20"/>
      <c r="G98" s="38">
        <v>3</v>
      </c>
      <c r="H98" s="38">
        <v>6</v>
      </c>
      <c r="I98" s="38">
        <v>706</v>
      </c>
      <c r="J98" s="39">
        <v>7</v>
      </c>
      <c r="K98" s="32">
        <v>13</v>
      </c>
      <c r="L98" s="48"/>
      <c r="V98" s="35"/>
      <c r="AC98" s="63"/>
      <c r="AD98" s="14"/>
      <c r="AF98" s="91" t="s">
        <v>122</v>
      </c>
      <c r="AJ98" s="91" t="s">
        <v>234</v>
      </c>
      <c r="AN98" s="91" t="s">
        <v>308</v>
      </c>
      <c r="AQ98" s="91"/>
      <c r="AR98" s="91"/>
      <c r="AS98" s="91"/>
      <c r="AT98" s="91"/>
      <c r="AU98" s="91"/>
      <c r="AZ98" s="91"/>
    </row>
    <row r="99" spans="1:52" ht="13.5" thickBot="1">
      <c r="A99" s="42">
        <v>15</v>
      </c>
      <c r="B99" s="37" t="s">
        <v>358</v>
      </c>
      <c r="C99" s="21"/>
      <c r="D99" s="22"/>
      <c r="E99" s="60">
        <v>0</v>
      </c>
      <c r="F99" s="61">
        <v>0</v>
      </c>
      <c r="G99" s="7"/>
      <c r="H99" s="7"/>
      <c r="I99" s="7"/>
      <c r="J99" s="29"/>
      <c r="K99" s="33">
        <v>0</v>
      </c>
      <c r="L99" s="48"/>
      <c r="AC99" s="63"/>
      <c r="AD99" s="14"/>
      <c r="AF99" s="64" t="s">
        <v>63</v>
      </c>
      <c r="AJ99" s="91" t="s">
        <v>235</v>
      </c>
      <c r="AN99" s="91" t="s">
        <v>118</v>
      </c>
      <c r="AO99" s="64"/>
      <c r="AP99" s="64"/>
      <c r="AQ99" s="91"/>
      <c r="AR99" s="91"/>
      <c r="AS99" s="91"/>
      <c r="AT99" s="91"/>
      <c r="AU99" s="91"/>
      <c r="AZ99" s="91"/>
    </row>
    <row r="100" spans="1:47" ht="12.75">
      <c r="A100" s="42">
        <v>16</v>
      </c>
      <c r="B100" s="44"/>
      <c r="C100" s="40"/>
      <c r="D100" s="41"/>
      <c r="E100" s="17"/>
      <c r="F100" s="18"/>
      <c r="G100" s="10"/>
      <c r="H100" s="10"/>
      <c r="I100" s="10"/>
      <c r="J100" s="27"/>
      <c r="K100" s="31">
        <v>0</v>
      </c>
      <c r="L100" s="49"/>
      <c r="V100" s="45"/>
      <c r="W100" s="337"/>
      <c r="X100" s="338"/>
      <c r="Y100" s="51"/>
      <c r="Z100" s="51"/>
      <c r="AA100" s="51"/>
      <c r="AB100" s="51"/>
      <c r="AC100" s="51"/>
      <c r="AD100" s="14"/>
      <c r="AF100" s="91" t="s">
        <v>123</v>
      </c>
      <c r="AJ100" s="91" t="s">
        <v>236</v>
      </c>
      <c r="AK100" s="124"/>
      <c r="AL100" s="124"/>
      <c r="AN100" s="91" t="s">
        <v>309</v>
      </c>
      <c r="AQ100" s="91"/>
      <c r="AR100" s="91"/>
      <c r="AS100" s="91"/>
      <c r="AT100" s="91"/>
      <c r="AU100" s="91"/>
    </row>
    <row r="101" spans="1:47" ht="12.75">
      <c r="A101" s="42">
        <v>17</v>
      </c>
      <c r="B101" s="36"/>
      <c r="C101" s="19"/>
      <c r="D101" s="20"/>
      <c r="E101" s="19"/>
      <c r="F101" s="20"/>
      <c r="G101" s="38"/>
      <c r="H101" s="38">
        <v>0</v>
      </c>
      <c r="I101" s="38"/>
      <c r="J101" s="39"/>
      <c r="K101" s="32">
        <v>0</v>
      </c>
      <c r="L101" s="49"/>
      <c r="V101" s="45"/>
      <c r="W101" s="337"/>
      <c r="X101" s="338"/>
      <c r="Y101" s="83"/>
      <c r="Z101" s="83"/>
      <c r="AA101" s="83"/>
      <c r="AB101" s="83"/>
      <c r="AC101" s="83"/>
      <c r="AD101" s="14"/>
      <c r="AF101" s="91" t="s">
        <v>124</v>
      </c>
      <c r="AJ101" s="91" t="s">
        <v>237</v>
      </c>
      <c r="AK101" s="64"/>
      <c r="AN101" s="91" t="s">
        <v>310</v>
      </c>
      <c r="AQ101" s="91"/>
      <c r="AR101" s="91"/>
      <c r="AS101" s="91"/>
      <c r="AT101" s="91"/>
      <c r="AU101" s="91"/>
    </row>
    <row r="102" spans="1:47" ht="13.5" thickBot="1">
      <c r="A102" s="42">
        <v>18</v>
      </c>
      <c r="B102" s="37"/>
      <c r="C102" s="21"/>
      <c r="D102" s="22"/>
      <c r="E102" s="60"/>
      <c r="F102" s="61">
        <v>0</v>
      </c>
      <c r="G102" s="7"/>
      <c r="H102" s="7"/>
      <c r="I102" s="7"/>
      <c r="J102" s="29"/>
      <c r="K102" s="33">
        <v>0</v>
      </c>
      <c r="L102" s="49"/>
      <c r="V102" s="45"/>
      <c r="W102" s="337"/>
      <c r="X102" s="338"/>
      <c r="Y102" s="83"/>
      <c r="Z102" s="83"/>
      <c r="AA102" s="83"/>
      <c r="AB102" s="83"/>
      <c r="AC102" s="83"/>
      <c r="AD102" s="14"/>
      <c r="AF102" s="91" t="s">
        <v>125</v>
      </c>
      <c r="AJ102" s="91" t="s">
        <v>238</v>
      </c>
      <c r="AN102" s="91" t="s">
        <v>311</v>
      </c>
      <c r="AQ102" s="91"/>
      <c r="AR102" s="91"/>
      <c r="AS102" s="91"/>
      <c r="AT102" s="91"/>
      <c r="AU102" s="91"/>
    </row>
    <row r="103" spans="1:47" ht="12.75">
      <c r="A103" s="42"/>
      <c r="B103" s="156"/>
      <c r="C103" s="17"/>
      <c r="D103" s="18"/>
      <c r="E103" s="17"/>
      <c r="F103" s="18"/>
      <c r="G103" s="10"/>
      <c r="H103" s="10"/>
      <c r="I103" s="10"/>
      <c r="J103" s="27"/>
      <c r="K103" s="31"/>
      <c r="L103" s="49"/>
      <c r="V103" s="45"/>
      <c r="W103" s="337"/>
      <c r="X103" s="338"/>
      <c r="Y103" s="83"/>
      <c r="Z103" s="83"/>
      <c r="AA103" s="83"/>
      <c r="AB103" s="83"/>
      <c r="AC103" s="83"/>
      <c r="AD103" s="14"/>
      <c r="AF103" s="91" t="s">
        <v>126</v>
      </c>
      <c r="AJ103" s="91" t="s">
        <v>239</v>
      </c>
      <c r="AN103" s="91" t="s">
        <v>312</v>
      </c>
      <c r="AQ103" s="91"/>
      <c r="AR103" s="91"/>
      <c r="AS103" s="91"/>
      <c r="AT103" s="91"/>
      <c r="AU103" s="91"/>
    </row>
    <row r="104" spans="1:47" ht="12.75">
      <c r="A104" s="42"/>
      <c r="B104" s="157"/>
      <c r="C104" s="19"/>
      <c r="D104" s="20"/>
      <c r="E104" s="19"/>
      <c r="F104" s="20"/>
      <c r="G104" s="1"/>
      <c r="H104" s="1"/>
      <c r="I104" s="1"/>
      <c r="J104" s="28"/>
      <c r="K104" s="32"/>
      <c r="L104" s="49"/>
      <c r="V104" s="45"/>
      <c r="W104" s="337"/>
      <c r="X104" s="338"/>
      <c r="Y104" s="83"/>
      <c r="Z104" s="83"/>
      <c r="AA104" s="83"/>
      <c r="AB104" s="83"/>
      <c r="AC104" s="83"/>
      <c r="AD104" s="14"/>
      <c r="AF104" s="91" t="s">
        <v>127</v>
      </c>
      <c r="AJ104" s="91" t="s">
        <v>240</v>
      </c>
      <c r="AN104" s="91" t="s">
        <v>109</v>
      </c>
      <c r="AO104" s="64"/>
      <c r="AP104" s="64"/>
      <c r="AQ104" s="91"/>
      <c r="AR104" s="91"/>
      <c r="AS104" s="91"/>
      <c r="AT104" s="91"/>
      <c r="AU104" s="91"/>
    </row>
    <row r="105" spans="1:47" ht="13.5" thickBot="1">
      <c r="A105" s="42"/>
      <c r="B105" s="157"/>
      <c r="C105" s="21"/>
      <c r="D105" s="22"/>
      <c r="E105" s="21"/>
      <c r="F105" s="22"/>
      <c r="G105" s="7"/>
      <c r="H105" s="7"/>
      <c r="I105" s="7"/>
      <c r="J105" s="29"/>
      <c r="K105" s="33"/>
      <c r="L105" s="11"/>
      <c r="V105" s="45"/>
      <c r="W105" s="337"/>
      <c r="X105" s="338"/>
      <c r="Y105" s="83"/>
      <c r="Z105" s="83"/>
      <c r="AA105" s="83"/>
      <c r="AB105" s="83"/>
      <c r="AC105" s="83"/>
      <c r="AD105" s="14"/>
      <c r="AF105" s="91" t="s">
        <v>128</v>
      </c>
      <c r="AJ105" s="91" t="s">
        <v>241</v>
      </c>
      <c r="AN105" s="91" t="s">
        <v>313</v>
      </c>
      <c r="AQ105" s="91"/>
      <c r="AR105" s="91"/>
      <c r="AS105" s="91"/>
      <c r="AT105" s="91"/>
      <c r="AU105" s="91"/>
    </row>
    <row r="106" spans="1:47" ht="12.75">
      <c r="A106" s="42"/>
      <c r="B106" s="156"/>
      <c r="C106" s="17"/>
      <c r="D106" s="18"/>
      <c r="E106" s="17"/>
      <c r="F106" s="18"/>
      <c r="G106" s="10"/>
      <c r="H106" s="10"/>
      <c r="I106" s="10"/>
      <c r="J106" s="27"/>
      <c r="K106" s="31"/>
      <c r="L106" s="11"/>
      <c r="V106" s="45"/>
      <c r="W106" s="337"/>
      <c r="X106" s="338"/>
      <c r="Y106" s="83"/>
      <c r="Z106" s="83"/>
      <c r="AA106" s="83"/>
      <c r="AB106" s="83"/>
      <c r="AC106" s="83"/>
      <c r="AD106" s="14"/>
      <c r="AF106" s="91" t="s">
        <v>129</v>
      </c>
      <c r="AJ106" s="91" t="s">
        <v>109</v>
      </c>
      <c r="AK106" s="64"/>
      <c r="AN106" s="91" t="s">
        <v>314</v>
      </c>
      <c r="AQ106" s="91"/>
      <c r="AR106" s="91"/>
      <c r="AS106" s="91"/>
      <c r="AT106" s="91"/>
      <c r="AU106" s="91"/>
    </row>
    <row r="107" spans="1:47" ht="12.75">
      <c r="A107" s="42"/>
      <c r="B107" s="162"/>
      <c r="C107" s="136"/>
      <c r="D107" s="137"/>
      <c r="E107" s="136"/>
      <c r="F107" s="137"/>
      <c r="G107" s="142"/>
      <c r="H107" s="142"/>
      <c r="I107" s="142"/>
      <c r="J107" s="143"/>
      <c r="K107" s="32"/>
      <c r="L107" s="11"/>
      <c r="V107" s="9"/>
      <c r="W107" s="9"/>
      <c r="X107" s="9"/>
      <c r="Y107" s="9"/>
      <c r="Z107" s="9"/>
      <c r="AA107" s="9"/>
      <c r="AB107" s="9"/>
      <c r="AC107" s="9"/>
      <c r="AD107" s="14"/>
      <c r="AF107" s="91" t="s">
        <v>130</v>
      </c>
      <c r="AJ107" s="91" t="s">
        <v>242</v>
      </c>
      <c r="AN107" s="91" t="s">
        <v>315</v>
      </c>
      <c r="AQ107" s="91"/>
      <c r="AR107" s="91"/>
      <c r="AS107" s="91"/>
      <c r="AT107" s="91"/>
      <c r="AU107" s="91"/>
    </row>
    <row r="108" spans="1:47" ht="13.5" thickBot="1">
      <c r="A108" s="42"/>
      <c r="B108" s="162"/>
      <c r="C108" s="138"/>
      <c r="D108" s="139"/>
      <c r="E108" s="138"/>
      <c r="F108" s="139"/>
      <c r="G108" s="140"/>
      <c r="H108" s="140"/>
      <c r="I108" s="140"/>
      <c r="J108" s="141"/>
      <c r="K108" s="33"/>
      <c r="L108" s="11"/>
      <c r="AD108" s="14"/>
      <c r="AF108" s="91" t="s">
        <v>131</v>
      </c>
      <c r="AJ108" s="91" t="s">
        <v>243</v>
      </c>
      <c r="AN108" s="91" t="s">
        <v>316</v>
      </c>
      <c r="AQ108" s="91"/>
      <c r="AR108" s="91"/>
      <c r="AS108" s="91"/>
      <c r="AT108" s="91"/>
      <c r="AU108" s="91"/>
    </row>
    <row r="109" spans="1:47" ht="12.75">
      <c r="A109" s="42"/>
      <c r="B109" s="160"/>
      <c r="C109" s="132"/>
      <c r="D109" s="133"/>
      <c r="E109" s="132"/>
      <c r="F109" s="133"/>
      <c r="G109" s="134"/>
      <c r="H109" s="134"/>
      <c r="I109" s="134"/>
      <c r="J109" s="135"/>
      <c r="K109" s="31"/>
      <c r="L109" s="11"/>
      <c r="AD109" s="14"/>
      <c r="AF109" s="91" t="s">
        <v>132</v>
      </c>
      <c r="AJ109" s="91" t="s">
        <v>244</v>
      </c>
      <c r="AN109" s="91" t="s">
        <v>317</v>
      </c>
      <c r="AQ109" s="91"/>
      <c r="AR109" s="91"/>
      <c r="AS109" s="91"/>
      <c r="AT109" s="91"/>
      <c r="AU109" s="91"/>
    </row>
    <row r="110" spans="1:47" ht="12.75">
      <c r="A110" s="42"/>
      <c r="B110" s="162"/>
      <c r="C110" s="19"/>
      <c r="D110" s="20"/>
      <c r="E110" s="19"/>
      <c r="F110" s="20"/>
      <c r="G110" s="1"/>
      <c r="H110" s="1"/>
      <c r="I110" s="1"/>
      <c r="J110" s="28"/>
      <c r="K110" s="32"/>
      <c r="L110" s="11"/>
      <c r="AD110" s="14"/>
      <c r="AF110" s="91" t="s">
        <v>133</v>
      </c>
      <c r="AJ110" s="91" t="s">
        <v>245</v>
      </c>
      <c r="AN110" s="91" t="s">
        <v>94</v>
      </c>
      <c r="AQ110" s="91"/>
      <c r="AR110" s="91"/>
      <c r="AS110" s="91"/>
      <c r="AT110" s="91"/>
      <c r="AU110" s="91"/>
    </row>
    <row r="111" spans="1:47" ht="13.5" thickBot="1">
      <c r="A111" s="42"/>
      <c r="B111" s="162"/>
      <c r="C111" s="21"/>
      <c r="D111" s="22"/>
      <c r="E111" s="21"/>
      <c r="F111" s="22"/>
      <c r="G111" s="7"/>
      <c r="H111" s="7"/>
      <c r="I111" s="7"/>
      <c r="J111" s="29"/>
      <c r="K111" s="33"/>
      <c r="L111" s="12"/>
      <c r="AD111" s="14"/>
      <c r="AF111" s="91" t="s">
        <v>134</v>
      </c>
      <c r="AJ111" s="91" t="s">
        <v>174</v>
      </c>
      <c r="AK111" s="124"/>
      <c r="AN111" s="91" t="s">
        <v>318</v>
      </c>
      <c r="AQ111" s="91"/>
      <c r="AR111" s="91"/>
      <c r="AS111" s="91"/>
      <c r="AT111" s="91"/>
      <c r="AU111" s="91"/>
    </row>
    <row r="112" spans="1:47" ht="13.5" customHeight="1" thickBot="1">
      <c r="A112" s="330" t="s">
        <v>6</v>
      </c>
      <c r="B112" s="330" t="s">
        <v>0</v>
      </c>
      <c r="C112" s="324" t="s">
        <v>1</v>
      </c>
      <c r="D112" s="340"/>
      <c r="E112" s="340"/>
      <c r="F112" s="340"/>
      <c r="G112" s="340"/>
      <c r="H112" s="340"/>
      <c r="I112" s="340"/>
      <c r="J112" s="340"/>
      <c r="K112" s="341"/>
      <c r="L112" s="334"/>
      <c r="AF112" s="91" t="s">
        <v>135</v>
      </c>
      <c r="AJ112" s="91" t="s">
        <v>246</v>
      </c>
      <c r="AK112" s="124"/>
      <c r="AL112" s="124"/>
      <c r="AN112" s="91" t="s">
        <v>319</v>
      </c>
      <c r="AQ112" s="91"/>
      <c r="AR112" s="91"/>
      <c r="AS112" s="91"/>
      <c r="AT112" s="91"/>
      <c r="AU112" s="91"/>
    </row>
    <row r="113" spans="1:47" ht="51.75" thickBot="1">
      <c r="A113" s="339"/>
      <c r="B113" s="339"/>
      <c r="C113" s="23" t="s">
        <v>20</v>
      </c>
      <c r="D113" s="34" t="s">
        <v>24</v>
      </c>
      <c r="E113" s="23" t="s">
        <v>21</v>
      </c>
      <c r="F113" s="34" t="s">
        <v>25</v>
      </c>
      <c r="G113" s="24" t="s">
        <v>22</v>
      </c>
      <c r="H113" s="24" t="s">
        <v>26</v>
      </c>
      <c r="I113" s="25" t="s">
        <v>23</v>
      </c>
      <c r="J113" s="26" t="s">
        <v>28</v>
      </c>
      <c r="K113" s="30" t="s">
        <v>27</v>
      </c>
      <c r="L113" s="335"/>
      <c r="AF113" s="91" t="s">
        <v>136</v>
      </c>
      <c r="AJ113" s="91" t="s">
        <v>247</v>
      </c>
      <c r="AN113" s="91" t="s">
        <v>320</v>
      </c>
      <c r="AQ113" s="91"/>
      <c r="AR113" s="91"/>
      <c r="AS113" s="91"/>
      <c r="AT113" s="91"/>
      <c r="AU113" s="91"/>
    </row>
    <row r="114" spans="1:47" ht="12.75">
      <c r="A114" s="199">
        <v>16</v>
      </c>
      <c r="B114" s="44" t="s">
        <v>344</v>
      </c>
      <c r="C114" s="40">
        <v>7766</v>
      </c>
      <c r="D114" s="41">
        <v>77</v>
      </c>
      <c r="E114" s="17"/>
      <c r="F114" s="18"/>
      <c r="G114" s="10"/>
      <c r="H114" s="10"/>
      <c r="I114" s="10"/>
      <c r="J114" s="27"/>
      <c r="K114" s="31">
        <v>77</v>
      </c>
      <c r="L114" s="47"/>
      <c r="AF114" s="91" t="s">
        <v>137</v>
      </c>
      <c r="AJ114" s="91" t="s">
        <v>248</v>
      </c>
      <c r="AN114" s="91" t="s">
        <v>321</v>
      </c>
      <c r="AQ114" s="91"/>
      <c r="AR114" s="91"/>
      <c r="AS114" s="91"/>
      <c r="AT114" s="91"/>
      <c r="AU114" s="91"/>
    </row>
    <row r="115" spans="1:47" ht="12.75">
      <c r="A115" s="42">
        <v>7</v>
      </c>
      <c r="B115" s="36" t="s">
        <v>354</v>
      </c>
      <c r="C115" s="19"/>
      <c r="D115" s="20"/>
      <c r="E115" s="19"/>
      <c r="F115" s="20"/>
      <c r="G115" s="38">
        <v>31</v>
      </c>
      <c r="H115" s="38">
        <v>62</v>
      </c>
      <c r="I115" s="38">
        <v>1073</v>
      </c>
      <c r="J115" s="39">
        <v>10</v>
      </c>
      <c r="K115" s="32">
        <v>72</v>
      </c>
      <c r="L115" s="48"/>
      <c r="AF115" s="124" t="s">
        <v>138</v>
      </c>
      <c r="AJ115" s="91" t="s">
        <v>249</v>
      </c>
      <c r="AK115" s="124"/>
      <c r="AL115" s="124"/>
      <c r="AN115" s="91" t="s">
        <v>134</v>
      </c>
      <c r="AQ115" s="91"/>
      <c r="AR115" s="91"/>
      <c r="AS115" s="91"/>
      <c r="AT115" s="91"/>
      <c r="AU115" s="91"/>
    </row>
    <row r="116" spans="1:47" ht="13.5" thickBot="1">
      <c r="A116" s="42">
        <v>10</v>
      </c>
      <c r="B116" s="36" t="s">
        <v>346</v>
      </c>
      <c r="C116" s="21"/>
      <c r="D116" s="22"/>
      <c r="E116" s="21"/>
      <c r="F116" s="22"/>
      <c r="G116" s="211">
        <v>27</v>
      </c>
      <c r="H116" s="211">
        <v>54</v>
      </c>
      <c r="I116" s="211">
        <v>1588</v>
      </c>
      <c r="J116" s="222">
        <v>15</v>
      </c>
      <c r="K116" s="33">
        <v>69</v>
      </c>
      <c r="L116" s="48"/>
      <c r="AF116" s="91" t="s">
        <v>139</v>
      </c>
      <c r="AJ116" s="91" t="s">
        <v>183</v>
      </c>
      <c r="AN116" s="91" t="s">
        <v>322</v>
      </c>
      <c r="AQ116" s="91"/>
      <c r="AR116" s="91"/>
      <c r="AS116" s="91"/>
      <c r="AT116" s="91"/>
      <c r="AU116" s="91"/>
    </row>
    <row r="117" spans="1:47" ht="12.75">
      <c r="A117" s="42">
        <v>4</v>
      </c>
      <c r="B117" s="44" t="s">
        <v>350</v>
      </c>
      <c r="C117" s="40">
        <v>6628</v>
      </c>
      <c r="D117" s="41">
        <v>66</v>
      </c>
      <c r="E117" s="17"/>
      <c r="F117" s="18"/>
      <c r="G117" s="10"/>
      <c r="H117" s="10"/>
      <c r="I117" s="10"/>
      <c r="J117" s="27"/>
      <c r="K117" s="31">
        <v>66</v>
      </c>
      <c r="L117" s="48"/>
      <c r="AF117" s="91" t="s">
        <v>140</v>
      </c>
      <c r="AJ117" s="91" t="s">
        <v>250</v>
      </c>
      <c r="AN117" s="91" t="s">
        <v>319</v>
      </c>
      <c r="AQ117" s="91"/>
      <c r="AR117" s="91"/>
      <c r="AS117" s="91"/>
      <c r="AT117" s="91"/>
      <c r="AU117" s="91"/>
    </row>
    <row r="118" spans="1:47" ht="12.75">
      <c r="A118" s="42">
        <v>13</v>
      </c>
      <c r="B118" s="36" t="s">
        <v>352</v>
      </c>
      <c r="C118" s="19"/>
      <c r="D118" s="20"/>
      <c r="E118" s="19"/>
      <c r="F118" s="20"/>
      <c r="G118" s="38">
        <v>24</v>
      </c>
      <c r="H118" s="38">
        <v>48</v>
      </c>
      <c r="I118" s="38">
        <v>541</v>
      </c>
      <c r="J118" s="39">
        <v>5</v>
      </c>
      <c r="K118" s="32">
        <v>53</v>
      </c>
      <c r="L118" s="48"/>
      <c r="AF118" s="91" t="s">
        <v>141</v>
      </c>
      <c r="AJ118" s="91" t="s">
        <v>251</v>
      </c>
      <c r="AN118" s="91" t="s">
        <v>323</v>
      </c>
      <c r="AQ118" s="91"/>
      <c r="AR118" s="91"/>
      <c r="AS118" s="91"/>
      <c r="AT118" s="91"/>
      <c r="AU118" s="91"/>
    </row>
    <row r="119" spans="1:47" ht="13.5" thickBot="1">
      <c r="A119" s="3">
        <v>1</v>
      </c>
      <c r="B119" s="15" t="s">
        <v>349</v>
      </c>
      <c r="C119" s="203">
        <v>5032</v>
      </c>
      <c r="D119" s="205">
        <v>50</v>
      </c>
      <c r="E119" s="21"/>
      <c r="F119" s="22"/>
      <c r="G119" s="7"/>
      <c r="H119" s="7"/>
      <c r="I119" s="7"/>
      <c r="J119" s="29"/>
      <c r="K119" s="33">
        <v>50</v>
      </c>
      <c r="L119" s="48"/>
      <c r="AF119" s="91" t="s">
        <v>142</v>
      </c>
      <c r="AJ119" s="91" t="s">
        <v>252</v>
      </c>
      <c r="AN119" s="91" t="s">
        <v>324</v>
      </c>
      <c r="AQ119" s="91"/>
      <c r="AR119" s="91"/>
      <c r="AS119" s="91"/>
      <c r="AT119" s="91"/>
      <c r="AU119" s="91"/>
    </row>
    <row r="120" spans="1:47" ht="12.75">
      <c r="A120" s="42">
        <v>18</v>
      </c>
      <c r="B120" s="58" t="s">
        <v>353</v>
      </c>
      <c r="C120" s="17"/>
      <c r="D120" s="18"/>
      <c r="E120" s="206">
        <v>43</v>
      </c>
      <c r="F120" s="208">
        <v>43</v>
      </c>
      <c r="G120" s="10"/>
      <c r="H120" s="10"/>
      <c r="I120" s="10"/>
      <c r="J120" s="27"/>
      <c r="K120" s="31">
        <v>43</v>
      </c>
      <c r="L120" s="48"/>
      <c r="AF120" s="124" t="s">
        <v>143</v>
      </c>
      <c r="AG120" s="124"/>
      <c r="AH120" s="124"/>
      <c r="AI120" s="124"/>
      <c r="AJ120" s="91" t="s">
        <v>57</v>
      </c>
      <c r="AK120" s="124"/>
      <c r="AN120" s="91" t="s">
        <v>183</v>
      </c>
      <c r="AQ120" s="91"/>
      <c r="AR120" s="91"/>
      <c r="AS120" s="91"/>
      <c r="AT120" s="91"/>
      <c r="AU120" s="91"/>
    </row>
    <row r="121" spans="1:47" ht="12.75">
      <c r="A121" s="42">
        <v>12</v>
      </c>
      <c r="B121" s="15" t="s">
        <v>351</v>
      </c>
      <c r="C121" s="202">
        <v>4001</v>
      </c>
      <c r="D121" s="204">
        <v>40</v>
      </c>
      <c r="E121" s="19"/>
      <c r="F121" s="20"/>
      <c r="G121" s="1"/>
      <c r="H121" s="1"/>
      <c r="I121" s="1"/>
      <c r="J121" s="28"/>
      <c r="K121" s="32">
        <v>40</v>
      </c>
      <c r="L121" s="48"/>
      <c r="AF121" s="124" t="s">
        <v>144</v>
      </c>
      <c r="AG121" s="124"/>
      <c r="AH121" s="124"/>
      <c r="AI121" s="124"/>
      <c r="AJ121" s="91" t="s">
        <v>253</v>
      </c>
      <c r="AK121" s="124"/>
      <c r="AL121" s="124"/>
      <c r="AN121" s="91" t="s">
        <v>325</v>
      </c>
      <c r="AQ121" s="91"/>
      <c r="AR121" s="91"/>
      <c r="AS121" s="91"/>
      <c r="AT121" s="91"/>
      <c r="AU121" s="91"/>
    </row>
    <row r="122" spans="1:47" ht="13.5" thickBot="1">
      <c r="A122" s="42">
        <v>6</v>
      </c>
      <c r="B122" s="37" t="s">
        <v>345</v>
      </c>
      <c r="C122" s="21"/>
      <c r="D122" s="22"/>
      <c r="E122" s="60">
        <v>38</v>
      </c>
      <c r="F122" s="61">
        <v>38</v>
      </c>
      <c r="G122" s="7"/>
      <c r="H122" s="7"/>
      <c r="I122" s="7"/>
      <c r="J122" s="29"/>
      <c r="K122" s="33">
        <v>38</v>
      </c>
      <c r="L122" s="48"/>
      <c r="AF122" s="91" t="s">
        <v>145</v>
      </c>
      <c r="AJ122" s="91" t="s">
        <v>254</v>
      </c>
      <c r="AN122" s="91" t="s">
        <v>67</v>
      </c>
      <c r="AQ122" s="91"/>
      <c r="AR122" s="91"/>
      <c r="AS122" s="91"/>
      <c r="AT122" s="91"/>
      <c r="AU122" s="91"/>
    </row>
    <row r="123" spans="1:47" ht="12.75">
      <c r="A123" s="42">
        <v>9</v>
      </c>
      <c r="B123" s="58" t="s">
        <v>348</v>
      </c>
      <c r="C123" s="17"/>
      <c r="D123" s="18"/>
      <c r="E123" s="206">
        <v>37</v>
      </c>
      <c r="F123" s="208">
        <v>37</v>
      </c>
      <c r="G123" s="10"/>
      <c r="H123" s="10"/>
      <c r="I123" s="10"/>
      <c r="J123" s="27"/>
      <c r="K123" s="31">
        <v>37</v>
      </c>
      <c r="L123" s="48"/>
      <c r="AF123" s="124" t="s">
        <v>57</v>
      </c>
      <c r="AJ123" s="91" t="s">
        <v>156</v>
      </c>
      <c r="AK123" s="64"/>
      <c r="AN123" s="91" t="s">
        <v>174</v>
      </c>
      <c r="AO123" s="124"/>
      <c r="AP123" s="124"/>
      <c r="AQ123" s="91"/>
      <c r="AR123" s="91"/>
      <c r="AS123" s="91"/>
      <c r="AT123" s="91"/>
      <c r="AU123" s="91"/>
    </row>
    <row r="124" spans="1:47" ht="12.75">
      <c r="A124" s="42">
        <v>15</v>
      </c>
      <c r="B124" s="37" t="s">
        <v>358</v>
      </c>
      <c r="C124" s="19"/>
      <c r="D124" s="20"/>
      <c r="E124" s="207">
        <v>37</v>
      </c>
      <c r="F124" s="209">
        <v>37</v>
      </c>
      <c r="G124" s="1"/>
      <c r="H124" s="1"/>
      <c r="I124" s="1"/>
      <c r="J124" s="28"/>
      <c r="K124" s="32">
        <v>37</v>
      </c>
      <c r="L124" s="48"/>
      <c r="AF124" s="91" t="s">
        <v>146</v>
      </c>
      <c r="AJ124" s="91" t="s">
        <v>255</v>
      </c>
      <c r="AN124" s="91" t="s">
        <v>326</v>
      </c>
      <c r="AO124" s="124"/>
      <c r="AP124" s="124"/>
      <c r="AQ124" s="124"/>
      <c r="AR124" s="124"/>
      <c r="AS124" s="124"/>
      <c r="AT124" s="91"/>
      <c r="AU124" s="91"/>
    </row>
    <row r="125" spans="1:47" ht="13.5" thickBot="1">
      <c r="A125" s="42">
        <v>2</v>
      </c>
      <c r="B125" s="36" t="s">
        <v>356</v>
      </c>
      <c r="C125" s="21"/>
      <c r="D125" s="22"/>
      <c r="E125" s="21"/>
      <c r="F125" s="22"/>
      <c r="G125" s="211">
        <v>12</v>
      </c>
      <c r="H125" s="211">
        <v>24</v>
      </c>
      <c r="I125" s="211">
        <v>365</v>
      </c>
      <c r="J125" s="213">
        <v>3</v>
      </c>
      <c r="K125" s="33">
        <v>27</v>
      </c>
      <c r="L125" s="48"/>
      <c r="AF125" s="91" t="s">
        <v>147</v>
      </c>
      <c r="AJ125" s="91" t="s">
        <v>256</v>
      </c>
      <c r="AN125" s="91" t="s">
        <v>327</v>
      </c>
      <c r="AQ125" s="91"/>
      <c r="AR125" s="91"/>
      <c r="AS125" s="91"/>
      <c r="AT125" s="91"/>
      <c r="AU125" s="91"/>
    </row>
    <row r="126" spans="1:47" ht="12.75">
      <c r="A126" s="42">
        <v>3</v>
      </c>
      <c r="B126" s="43" t="s">
        <v>355</v>
      </c>
      <c r="C126" s="17"/>
      <c r="D126" s="18"/>
      <c r="E126" s="17"/>
      <c r="F126" s="18"/>
      <c r="G126" s="210">
        <v>10</v>
      </c>
      <c r="H126" s="210">
        <v>20</v>
      </c>
      <c r="I126" s="210">
        <v>592</v>
      </c>
      <c r="J126" s="212">
        <v>5</v>
      </c>
      <c r="K126" s="31">
        <v>25</v>
      </c>
      <c r="L126" s="48"/>
      <c r="AF126" s="124" t="s">
        <v>148</v>
      </c>
      <c r="AG126" s="124"/>
      <c r="AH126" s="124"/>
      <c r="AI126" s="124"/>
      <c r="AJ126" s="91" t="s">
        <v>257</v>
      </c>
      <c r="AN126" s="91" t="s">
        <v>19</v>
      </c>
      <c r="AO126" s="124"/>
      <c r="AP126" s="124"/>
      <c r="AQ126" s="91"/>
      <c r="AR126" s="91"/>
      <c r="AS126" s="91"/>
      <c r="AT126" s="91"/>
      <c r="AU126" s="91"/>
    </row>
    <row r="127" spans="1:47" ht="12.75">
      <c r="A127" s="42">
        <v>5</v>
      </c>
      <c r="B127" s="15" t="s">
        <v>357</v>
      </c>
      <c r="C127" s="202">
        <v>2032</v>
      </c>
      <c r="D127" s="204">
        <v>20</v>
      </c>
      <c r="E127" s="19"/>
      <c r="F127" s="20"/>
      <c r="G127" s="1"/>
      <c r="H127" s="1"/>
      <c r="I127" s="1"/>
      <c r="J127" s="28"/>
      <c r="K127" s="32">
        <v>20</v>
      </c>
      <c r="L127" s="48"/>
      <c r="AF127" s="91" t="s">
        <v>149</v>
      </c>
      <c r="AJ127" s="91" t="s">
        <v>19</v>
      </c>
      <c r="AK127" s="124"/>
      <c r="AN127" s="91" t="s">
        <v>328</v>
      </c>
      <c r="AO127" s="124"/>
      <c r="AP127" s="124"/>
      <c r="AQ127" s="124"/>
      <c r="AR127" s="124"/>
      <c r="AS127" s="124"/>
      <c r="AT127" s="91"/>
      <c r="AU127" s="91"/>
    </row>
    <row r="128" spans="1:47" ht="13.5" thickBot="1">
      <c r="A128" s="42">
        <v>17</v>
      </c>
      <c r="B128" s="37" t="s">
        <v>347</v>
      </c>
      <c r="C128" s="21"/>
      <c r="D128" s="22"/>
      <c r="E128" s="60">
        <v>12</v>
      </c>
      <c r="F128" s="61">
        <v>12</v>
      </c>
      <c r="G128" s="7"/>
      <c r="H128" s="7"/>
      <c r="I128" s="7"/>
      <c r="J128" s="29"/>
      <c r="K128" s="33">
        <v>12</v>
      </c>
      <c r="L128" s="48"/>
      <c r="AF128" s="91" t="s">
        <v>150</v>
      </c>
      <c r="AJ128" s="91" t="s">
        <v>258</v>
      </c>
      <c r="AK128" s="124"/>
      <c r="AL128" s="124"/>
      <c r="AN128" s="91" t="s">
        <v>329</v>
      </c>
      <c r="AQ128" s="91"/>
      <c r="AR128" s="91"/>
      <c r="AS128" s="91"/>
      <c r="AT128" s="91"/>
      <c r="AU128" s="91"/>
    </row>
    <row r="129" spans="1:47" ht="12.75">
      <c r="A129" s="42">
        <v>8</v>
      </c>
      <c r="B129" s="44"/>
      <c r="C129" s="40"/>
      <c r="D129" s="41"/>
      <c r="E129" s="17"/>
      <c r="F129" s="18"/>
      <c r="G129" s="10"/>
      <c r="H129" s="10"/>
      <c r="I129" s="10"/>
      <c r="J129" s="27"/>
      <c r="K129" s="31">
        <v>0</v>
      </c>
      <c r="L129" s="49"/>
      <c r="AF129" s="91" t="s">
        <v>47</v>
      </c>
      <c r="AJ129" s="91" t="s">
        <v>259</v>
      </c>
      <c r="AN129" s="91" t="s">
        <v>156</v>
      </c>
      <c r="AO129" s="64"/>
      <c r="AP129" s="64"/>
      <c r="AQ129" s="91"/>
      <c r="AR129" s="91"/>
      <c r="AS129" s="91"/>
      <c r="AT129" s="91"/>
      <c r="AU129" s="91"/>
    </row>
    <row r="130" spans="1:47" ht="12.75">
      <c r="A130" s="42">
        <v>11</v>
      </c>
      <c r="B130" s="36"/>
      <c r="C130" s="19"/>
      <c r="D130" s="20"/>
      <c r="E130" s="19"/>
      <c r="F130" s="20"/>
      <c r="G130" s="38"/>
      <c r="H130" s="38">
        <v>0</v>
      </c>
      <c r="I130" s="38"/>
      <c r="J130" s="39"/>
      <c r="K130" s="32">
        <v>0</v>
      </c>
      <c r="L130" s="49"/>
      <c r="AF130" s="91" t="s">
        <v>151</v>
      </c>
      <c r="AJ130" s="91" t="s">
        <v>260</v>
      </c>
      <c r="AK130" s="124"/>
      <c r="AL130" s="124"/>
      <c r="AN130" s="91" t="s">
        <v>330</v>
      </c>
      <c r="AQ130" s="91"/>
      <c r="AR130" s="91"/>
      <c r="AS130" s="91"/>
      <c r="AT130" s="91"/>
      <c r="AU130" s="91"/>
    </row>
    <row r="131" spans="1:47" ht="13.5" thickBot="1">
      <c r="A131" s="42">
        <v>14</v>
      </c>
      <c r="B131" s="37"/>
      <c r="C131" s="21"/>
      <c r="D131" s="22"/>
      <c r="E131" s="60"/>
      <c r="F131" s="61">
        <v>0</v>
      </c>
      <c r="G131" s="7"/>
      <c r="H131" s="7"/>
      <c r="I131" s="7"/>
      <c r="J131" s="29"/>
      <c r="K131" s="33">
        <v>0</v>
      </c>
      <c r="L131" s="49"/>
      <c r="AF131" s="91" t="s">
        <v>152</v>
      </c>
      <c r="AJ131" s="91" t="s">
        <v>118</v>
      </c>
      <c r="AK131" s="64"/>
      <c r="AN131" s="91" t="s">
        <v>331</v>
      </c>
      <c r="AQ131" s="91"/>
      <c r="AR131" s="91"/>
      <c r="AS131" s="91"/>
      <c r="AT131" s="91"/>
      <c r="AU131" s="91"/>
    </row>
    <row r="132" spans="1:47" ht="12.75">
      <c r="A132" s="42"/>
      <c r="B132" s="156"/>
      <c r="C132" s="17"/>
      <c r="D132" s="18"/>
      <c r="E132" s="17"/>
      <c r="F132" s="18"/>
      <c r="G132" s="10"/>
      <c r="H132" s="10"/>
      <c r="I132" s="10"/>
      <c r="J132" s="27"/>
      <c r="K132" s="31"/>
      <c r="L132" s="49"/>
      <c r="AF132" s="91" t="s">
        <v>153</v>
      </c>
      <c r="AJ132" s="91" t="s">
        <v>261</v>
      </c>
      <c r="AN132" s="91" t="s">
        <v>237</v>
      </c>
      <c r="AO132" s="64"/>
      <c r="AP132" s="64"/>
      <c r="AQ132" s="91"/>
      <c r="AR132" s="91"/>
      <c r="AS132" s="91"/>
      <c r="AT132" s="91"/>
      <c r="AU132" s="91"/>
    </row>
    <row r="133" spans="1:47" ht="12.75">
      <c r="A133" s="42"/>
      <c r="B133" s="157"/>
      <c r="C133" s="19"/>
      <c r="D133" s="20"/>
      <c r="E133" s="19"/>
      <c r="F133" s="20"/>
      <c r="G133" s="1"/>
      <c r="H133" s="1"/>
      <c r="I133" s="1"/>
      <c r="J133" s="28"/>
      <c r="K133" s="32"/>
      <c r="L133" s="49"/>
      <c r="AF133" s="91" t="s">
        <v>154</v>
      </c>
      <c r="AJ133" s="91" t="s">
        <v>8</v>
      </c>
      <c r="AN133" s="91" t="s">
        <v>332</v>
      </c>
      <c r="AQ133" s="91"/>
      <c r="AR133" s="91"/>
      <c r="AS133" s="91"/>
      <c r="AT133" s="91"/>
      <c r="AU133" s="91"/>
    </row>
    <row r="134" spans="1:47" ht="13.5" thickBot="1">
      <c r="A134" s="42"/>
      <c r="B134" s="157"/>
      <c r="C134" s="21"/>
      <c r="D134" s="22"/>
      <c r="E134" s="21"/>
      <c r="F134" s="22"/>
      <c r="G134" s="7"/>
      <c r="H134" s="7"/>
      <c r="I134" s="7"/>
      <c r="J134" s="168"/>
      <c r="K134" s="33"/>
      <c r="L134" s="11"/>
      <c r="AF134" s="91" t="s">
        <v>155</v>
      </c>
      <c r="AJ134" s="91" t="s">
        <v>262</v>
      </c>
      <c r="AN134" s="91" t="s">
        <v>333</v>
      </c>
      <c r="AQ134" s="91"/>
      <c r="AR134" s="91"/>
      <c r="AS134" s="91"/>
      <c r="AT134" s="91"/>
      <c r="AU134" s="91"/>
    </row>
    <row r="135" spans="1:47" ht="12.75">
      <c r="A135" s="42"/>
      <c r="B135" s="156"/>
      <c r="C135" s="17"/>
      <c r="D135" s="18"/>
      <c r="E135" s="17"/>
      <c r="F135" s="18"/>
      <c r="G135" s="10"/>
      <c r="H135" s="10"/>
      <c r="I135" s="10"/>
      <c r="J135" s="27"/>
      <c r="K135" s="31"/>
      <c r="L135" s="11"/>
      <c r="AF135" s="64" t="s">
        <v>156</v>
      </c>
      <c r="AN135" s="91" t="s">
        <v>8</v>
      </c>
      <c r="AQ135" s="91"/>
      <c r="AR135" s="91"/>
      <c r="AS135" s="91"/>
      <c r="AT135" s="91"/>
      <c r="AU135" s="91"/>
    </row>
    <row r="136" spans="1:47" ht="12.75">
      <c r="A136" s="42"/>
      <c r="B136" s="162"/>
      <c r="C136" s="19"/>
      <c r="D136" s="20"/>
      <c r="E136" s="19"/>
      <c r="F136" s="20"/>
      <c r="G136" s="1"/>
      <c r="H136" s="1"/>
      <c r="I136" s="1"/>
      <c r="J136" s="28"/>
      <c r="K136" s="32"/>
      <c r="L136" s="11"/>
      <c r="AF136" s="91" t="s">
        <v>157</v>
      </c>
      <c r="AN136" s="91" t="s">
        <v>334</v>
      </c>
      <c r="AQ136" s="91"/>
      <c r="AR136" s="91"/>
      <c r="AS136" s="91"/>
      <c r="AT136" s="91"/>
      <c r="AU136" s="91"/>
    </row>
    <row r="137" spans="1:47" ht="13.5" thickBot="1">
      <c r="A137" s="42"/>
      <c r="B137" s="162"/>
      <c r="C137" s="21"/>
      <c r="D137" s="22"/>
      <c r="E137" s="21"/>
      <c r="F137" s="22"/>
      <c r="G137" s="7"/>
      <c r="H137" s="7"/>
      <c r="I137" s="7"/>
      <c r="J137" s="29"/>
      <c r="K137" s="33"/>
      <c r="L137" s="11"/>
      <c r="AF137" s="91" t="s">
        <v>158</v>
      </c>
      <c r="AQ137" s="91"/>
      <c r="AR137" s="91"/>
      <c r="AS137" s="91"/>
      <c r="AT137" s="91"/>
      <c r="AU137" s="91"/>
    </row>
    <row r="138" spans="1:47" ht="12.75">
      <c r="A138" s="42"/>
      <c r="B138" s="160"/>
      <c r="C138" s="17"/>
      <c r="D138" s="18"/>
      <c r="E138" s="17"/>
      <c r="F138" s="18"/>
      <c r="G138" s="10"/>
      <c r="H138" s="10"/>
      <c r="I138" s="10"/>
      <c r="J138" s="27"/>
      <c r="K138" s="31"/>
      <c r="L138" s="11"/>
      <c r="AF138" s="91" t="s">
        <v>159</v>
      </c>
      <c r="AQ138" s="91"/>
      <c r="AR138" s="91"/>
      <c r="AS138" s="91"/>
      <c r="AT138" s="91"/>
      <c r="AU138" s="91"/>
    </row>
    <row r="139" spans="1:47" ht="12.75">
      <c r="A139" s="42"/>
      <c r="B139" s="162"/>
      <c r="C139" s="19"/>
      <c r="D139" s="20"/>
      <c r="E139" s="19"/>
      <c r="F139" s="20"/>
      <c r="G139" s="1"/>
      <c r="H139" s="1"/>
      <c r="I139" s="1"/>
      <c r="J139" s="28"/>
      <c r="K139" s="32"/>
      <c r="L139" s="11"/>
      <c r="AF139" s="91" t="s">
        <v>160</v>
      </c>
      <c r="AQ139" s="91"/>
      <c r="AR139" s="91"/>
      <c r="AS139" s="91"/>
      <c r="AT139" s="91"/>
      <c r="AU139" s="91"/>
    </row>
    <row r="140" spans="1:47" ht="13.5" thickBot="1">
      <c r="A140" s="42"/>
      <c r="B140" s="162"/>
      <c r="C140" s="21"/>
      <c r="D140" s="22"/>
      <c r="E140" s="21"/>
      <c r="F140" s="22"/>
      <c r="G140" s="7"/>
      <c r="H140" s="7"/>
      <c r="I140" s="7"/>
      <c r="J140" s="29"/>
      <c r="K140" s="33"/>
      <c r="L140" s="12"/>
      <c r="AF140" s="91" t="s">
        <v>161</v>
      </c>
      <c r="AQ140" s="91"/>
      <c r="AR140" s="91"/>
      <c r="AS140" s="91"/>
      <c r="AT140" s="91"/>
      <c r="AU140" s="91"/>
    </row>
    <row r="141" spans="1:47" ht="13.5" thickBot="1">
      <c r="A141" s="330" t="s">
        <v>6</v>
      </c>
      <c r="B141" s="330" t="s">
        <v>0</v>
      </c>
      <c r="C141" s="324" t="s">
        <v>2</v>
      </c>
      <c r="D141" s="325"/>
      <c r="E141" s="325"/>
      <c r="F141" s="325"/>
      <c r="G141" s="325"/>
      <c r="H141" s="325"/>
      <c r="I141" s="325"/>
      <c r="J141" s="326"/>
      <c r="K141" s="327"/>
      <c r="L141" s="334"/>
      <c r="AF141" s="124" t="s">
        <v>19</v>
      </c>
      <c r="AQ141" s="91"/>
      <c r="AR141" s="91"/>
      <c r="AS141" s="91"/>
      <c r="AT141" s="91"/>
      <c r="AU141" s="91"/>
    </row>
    <row r="142" spans="1:47" ht="51.75" thickBot="1">
      <c r="A142" s="331"/>
      <c r="B142" s="332"/>
      <c r="C142" s="23" t="s">
        <v>20</v>
      </c>
      <c r="D142" s="34" t="s">
        <v>24</v>
      </c>
      <c r="E142" s="23" t="s">
        <v>21</v>
      </c>
      <c r="F142" s="34" t="s">
        <v>25</v>
      </c>
      <c r="G142" s="24" t="s">
        <v>22</v>
      </c>
      <c r="H142" s="24" t="s">
        <v>26</v>
      </c>
      <c r="I142" s="25" t="s">
        <v>23</v>
      </c>
      <c r="J142" s="26" t="s">
        <v>28</v>
      </c>
      <c r="K142" s="30" t="s">
        <v>27</v>
      </c>
      <c r="L142" s="335"/>
      <c r="AF142" s="91" t="s">
        <v>162</v>
      </c>
      <c r="AQ142" s="91"/>
      <c r="AR142" s="91"/>
      <c r="AS142" s="91"/>
      <c r="AT142" s="91"/>
      <c r="AU142" s="91"/>
    </row>
    <row r="143" spans="1:47" ht="12.75">
      <c r="A143" s="5">
        <v>1</v>
      </c>
      <c r="B143" s="43" t="s">
        <v>355</v>
      </c>
      <c r="C143" s="17"/>
      <c r="D143" s="18"/>
      <c r="E143" s="17"/>
      <c r="F143" s="18"/>
      <c r="G143" s="210">
        <v>27</v>
      </c>
      <c r="H143" s="210">
        <v>54</v>
      </c>
      <c r="I143" s="210">
        <v>877</v>
      </c>
      <c r="J143" s="212">
        <v>8</v>
      </c>
      <c r="K143" s="31">
        <v>62</v>
      </c>
      <c r="L143" s="47"/>
      <c r="AF143" s="91" t="s">
        <v>163</v>
      </c>
      <c r="AQ143" s="91"/>
      <c r="AR143" s="91"/>
      <c r="AS143" s="91"/>
      <c r="AT143" s="91"/>
      <c r="AU143" s="91"/>
    </row>
    <row r="144" spans="1:47" ht="12.75">
      <c r="A144" s="42">
        <v>2</v>
      </c>
      <c r="B144" s="36" t="s">
        <v>346</v>
      </c>
      <c r="C144" s="19"/>
      <c r="D144" s="20"/>
      <c r="E144" s="19"/>
      <c r="F144" s="20"/>
      <c r="G144" s="38">
        <v>19</v>
      </c>
      <c r="H144" s="38">
        <v>38</v>
      </c>
      <c r="I144" s="38">
        <v>564</v>
      </c>
      <c r="J144" s="39">
        <v>5</v>
      </c>
      <c r="K144" s="32">
        <v>43</v>
      </c>
      <c r="L144" s="48"/>
      <c r="AF144" s="91" t="s">
        <v>164</v>
      </c>
      <c r="AQ144" s="91"/>
      <c r="AR144" s="91"/>
      <c r="AS144" s="91"/>
      <c r="AT144" s="91"/>
      <c r="AU144" s="91"/>
    </row>
    <row r="145" spans="1:53" ht="13.5" thickBot="1">
      <c r="A145" s="42">
        <v>3</v>
      </c>
      <c r="B145" s="36" t="s">
        <v>354</v>
      </c>
      <c r="C145" s="21"/>
      <c r="D145" s="22"/>
      <c r="E145" s="21"/>
      <c r="F145" s="22"/>
      <c r="G145" s="211">
        <v>16</v>
      </c>
      <c r="H145" s="211">
        <v>32</v>
      </c>
      <c r="I145" s="211">
        <v>485</v>
      </c>
      <c r="J145" s="213">
        <v>4</v>
      </c>
      <c r="K145" s="33">
        <v>36</v>
      </c>
      <c r="L145" s="48"/>
      <c r="AF145" s="124" t="s">
        <v>165</v>
      </c>
      <c r="AG145" s="124"/>
      <c r="AH145" s="124"/>
      <c r="AI145" s="124"/>
      <c r="AQ145" s="91"/>
      <c r="AR145" s="91"/>
      <c r="AS145" s="91"/>
      <c r="AT145" s="91"/>
      <c r="AU145" s="91"/>
      <c r="BA145" s="13"/>
    </row>
    <row r="146" spans="1:53" ht="12.75">
      <c r="A146" s="42">
        <v>4</v>
      </c>
      <c r="B146" s="58" t="s">
        <v>348</v>
      </c>
      <c r="C146" s="17"/>
      <c r="D146" s="18"/>
      <c r="E146" s="206">
        <v>36</v>
      </c>
      <c r="F146" s="208">
        <v>36</v>
      </c>
      <c r="G146" s="10"/>
      <c r="H146" s="10"/>
      <c r="I146" s="10"/>
      <c r="J146" s="27"/>
      <c r="K146" s="31">
        <v>36</v>
      </c>
      <c r="L146" s="48"/>
      <c r="AF146" s="91" t="s">
        <v>166</v>
      </c>
      <c r="AQ146" s="91"/>
      <c r="AR146" s="91"/>
      <c r="AS146" s="91"/>
      <c r="AT146" s="91"/>
      <c r="AU146" s="91"/>
      <c r="BA146" s="13"/>
    </row>
    <row r="147" spans="1:53" ht="12.75">
      <c r="A147" s="42">
        <v>5</v>
      </c>
      <c r="B147" s="15" t="s">
        <v>350</v>
      </c>
      <c r="C147" s="202">
        <v>3296</v>
      </c>
      <c r="D147" s="204">
        <v>32</v>
      </c>
      <c r="E147" s="19"/>
      <c r="F147" s="20"/>
      <c r="G147" s="1"/>
      <c r="H147" s="1"/>
      <c r="I147" s="1"/>
      <c r="J147" s="28"/>
      <c r="K147" s="32">
        <v>32</v>
      </c>
      <c r="L147" s="48"/>
      <c r="AF147" s="124" t="s">
        <v>167</v>
      </c>
      <c r="AQ147" s="91"/>
      <c r="AR147" s="91"/>
      <c r="AS147" s="91"/>
      <c r="AT147" s="91"/>
      <c r="AU147" s="91"/>
      <c r="BA147" s="13"/>
    </row>
    <row r="148" spans="1:53" ht="13.5" thickBot="1">
      <c r="A148" s="42">
        <v>6</v>
      </c>
      <c r="B148" s="15" t="s">
        <v>349</v>
      </c>
      <c r="C148" s="203">
        <v>3187</v>
      </c>
      <c r="D148" s="205">
        <v>31</v>
      </c>
      <c r="E148" s="21"/>
      <c r="F148" s="22"/>
      <c r="G148" s="7"/>
      <c r="H148" s="7"/>
      <c r="I148" s="7"/>
      <c r="J148" s="29"/>
      <c r="K148" s="33">
        <v>31</v>
      </c>
      <c r="L148" s="48"/>
      <c r="AF148" s="91" t="s">
        <v>168</v>
      </c>
      <c r="AQ148" s="91"/>
      <c r="AR148" s="91"/>
      <c r="AS148" s="91"/>
      <c r="AT148" s="91"/>
      <c r="AU148" s="91"/>
      <c r="BA148" s="13"/>
    </row>
    <row r="149" spans="1:53" ht="12.75">
      <c r="A149" s="42">
        <v>7</v>
      </c>
      <c r="B149" s="43" t="s">
        <v>356</v>
      </c>
      <c r="C149" s="17"/>
      <c r="D149" s="18"/>
      <c r="E149" s="17"/>
      <c r="F149" s="18"/>
      <c r="G149" s="210">
        <v>13</v>
      </c>
      <c r="H149" s="210">
        <v>26</v>
      </c>
      <c r="I149" s="210">
        <v>557</v>
      </c>
      <c r="J149" s="212">
        <v>5</v>
      </c>
      <c r="K149" s="31">
        <v>31</v>
      </c>
      <c r="L149" s="48"/>
      <c r="AF149" s="91" t="s">
        <v>169</v>
      </c>
      <c r="AQ149" s="91"/>
      <c r="AR149" s="91"/>
      <c r="AS149" s="91"/>
      <c r="AT149" s="91"/>
      <c r="AU149" s="91"/>
      <c r="BA149" s="13"/>
    </row>
    <row r="150" spans="1:53" ht="12.75">
      <c r="A150" s="42">
        <v>8</v>
      </c>
      <c r="B150" s="37" t="s">
        <v>347</v>
      </c>
      <c r="C150" s="19"/>
      <c r="D150" s="20"/>
      <c r="E150" s="207">
        <v>30</v>
      </c>
      <c r="F150" s="209">
        <v>30</v>
      </c>
      <c r="G150" s="1"/>
      <c r="H150" s="1"/>
      <c r="I150" s="1"/>
      <c r="J150" s="28"/>
      <c r="K150" s="32">
        <v>30</v>
      </c>
      <c r="L150" s="48"/>
      <c r="AF150" s="91" t="s">
        <v>170</v>
      </c>
      <c r="AQ150" s="91"/>
      <c r="AR150" s="91"/>
      <c r="AS150" s="91"/>
      <c r="AT150" s="91"/>
      <c r="AU150" s="91"/>
      <c r="BA150" s="13"/>
    </row>
    <row r="151" spans="1:53" ht="13.5" thickBot="1">
      <c r="A151" s="42">
        <v>9</v>
      </c>
      <c r="B151" s="37" t="s">
        <v>345</v>
      </c>
      <c r="C151" s="21"/>
      <c r="D151" s="22"/>
      <c r="E151" s="60">
        <v>27</v>
      </c>
      <c r="F151" s="61">
        <v>27</v>
      </c>
      <c r="G151" s="7"/>
      <c r="H151" s="7"/>
      <c r="I151" s="7"/>
      <c r="J151" s="29"/>
      <c r="K151" s="33">
        <v>27</v>
      </c>
      <c r="L151" s="48"/>
      <c r="AF151" s="124" t="s">
        <v>171</v>
      </c>
      <c r="AG151" s="124"/>
      <c r="AH151" s="124"/>
      <c r="AI151" s="124"/>
      <c r="AQ151" s="91"/>
      <c r="AR151" s="91"/>
      <c r="AS151" s="91"/>
      <c r="AT151" s="91"/>
      <c r="AU151" s="91"/>
      <c r="BA151" s="13"/>
    </row>
    <row r="152" spans="1:53" ht="12.75">
      <c r="A152" s="42">
        <v>10</v>
      </c>
      <c r="B152" s="44" t="s">
        <v>344</v>
      </c>
      <c r="C152" s="40">
        <v>2048</v>
      </c>
      <c r="D152" s="41">
        <v>20</v>
      </c>
      <c r="E152" s="17"/>
      <c r="F152" s="18"/>
      <c r="G152" s="10"/>
      <c r="H152" s="10"/>
      <c r="I152" s="10"/>
      <c r="J152" s="27"/>
      <c r="K152" s="31">
        <v>20</v>
      </c>
      <c r="L152" s="48"/>
      <c r="AF152" s="124" t="s">
        <v>172</v>
      </c>
      <c r="AG152" s="124"/>
      <c r="AH152" s="124"/>
      <c r="AI152" s="124"/>
      <c r="AQ152" s="91"/>
      <c r="AR152" s="91"/>
      <c r="AS152" s="91"/>
      <c r="AT152" s="91"/>
      <c r="AU152" s="91"/>
      <c r="BA152" s="13"/>
    </row>
    <row r="153" spans="1:53" ht="12.75">
      <c r="A153" s="42">
        <v>11</v>
      </c>
      <c r="B153" s="15" t="s">
        <v>351</v>
      </c>
      <c r="C153" s="202">
        <v>1960</v>
      </c>
      <c r="D153" s="204">
        <v>19</v>
      </c>
      <c r="E153" s="19"/>
      <c r="F153" s="20"/>
      <c r="G153" s="1"/>
      <c r="H153" s="1"/>
      <c r="I153" s="1"/>
      <c r="J153" s="28"/>
      <c r="K153" s="32">
        <v>19</v>
      </c>
      <c r="L153" s="48"/>
      <c r="AF153" s="91" t="s">
        <v>173</v>
      </c>
      <c r="AQ153" s="91"/>
      <c r="AR153" s="91"/>
      <c r="AS153" s="91"/>
      <c r="AT153" s="91"/>
      <c r="AU153" s="91"/>
      <c r="BA153" s="13"/>
    </row>
    <row r="154" spans="1:53" ht="13.5" thickBot="1">
      <c r="A154" s="42">
        <v>12</v>
      </c>
      <c r="B154" s="37" t="s">
        <v>353</v>
      </c>
      <c r="C154" s="21"/>
      <c r="D154" s="22"/>
      <c r="E154" s="60">
        <v>14</v>
      </c>
      <c r="F154" s="61">
        <v>14</v>
      </c>
      <c r="G154" s="7"/>
      <c r="H154" s="7"/>
      <c r="I154" s="7"/>
      <c r="J154" s="29"/>
      <c r="K154" s="33">
        <v>14</v>
      </c>
      <c r="L154" s="48"/>
      <c r="AF154" s="124" t="s">
        <v>174</v>
      </c>
      <c r="AJ154" s="92"/>
      <c r="AQ154" s="91"/>
      <c r="AR154" s="91"/>
      <c r="AS154" s="91"/>
      <c r="AT154" s="91"/>
      <c r="AU154" s="91"/>
      <c r="BA154" s="13"/>
    </row>
    <row r="155" spans="1:47" ht="12.75">
      <c r="A155" s="42">
        <v>13</v>
      </c>
      <c r="B155" s="44" t="s">
        <v>357</v>
      </c>
      <c r="C155" s="40">
        <v>1112</v>
      </c>
      <c r="D155" s="41">
        <v>11</v>
      </c>
      <c r="E155" s="17"/>
      <c r="F155" s="18"/>
      <c r="G155" s="10"/>
      <c r="H155" s="10"/>
      <c r="I155" s="10"/>
      <c r="J155" s="27"/>
      <c r="K155" s="31">
        <v>11</v>
      </c>
      <c r="L155" s="48"/>
      <c r="AF155" s="91" t="s">
        <v>175</v>
      </c>
      <c r="AQ155" s="91"/>
      <c r="AR155" s="91"/>
      <c r="AS155" s="91"/>
      <c r="AT155" s="91"/>
      <c r="AU155" s="91"/>
    </row>
    <row r="156" spans="1:47" ht="12.75">
      <c r="A156" s="42">
        <v>14</v>
      </c>
      <c r="B156" s="37" t="s">
        <v>358</v>
      </c>
      <c r="C156" s="19"/>
      <c r="D156" s="20"/>
      <c r="E156" s="207">
        <v>7</v>
      </c>
      <c r="F156" s="209">
        <v>7</v>
      </c>
      <c r="G156" s="1"/>
      <c r="H156" s="1"/>
      <c r="I156" s="1"/>
      <c r="J156" s="28"/>
      <c r="K156" s="32">
        <v>7</v>
      </c>
      <c r="L156" s="48"/>
      <c r="AF156" s="91" t="s">
        <v>176</v>
      </c>
      <c r="AQ156" s="91"/>
      <c r="AR156" s="91"/>
      <c r="AS156" s="91"/>
      <c r="AT156" s="91"/>
      <c r="AU156" s="91"/>
    </row>
    <row r="157" spans="1:47" ht="13.5" thickBot="1">
      <c r="A157" s="42">
        <v>15</v>
      </c>
      <c r="B157" s="36" t="s">
        <v>352</v>
      </c>
      <c r="C157" s="21"/>
      <c r="D157" s="22"/>
      <c r="E157" s="21"/>
      <c r="F157" s="22"/>
      <c r="G157" s="211">
        <v>1</v>
      </c>
      <c r="H157" s="211">
        <v>2</v>
      </c>
      <c r="I157" s="211">
        <v>39</v>
      </c>
      <c r="J157" s="213">
        <v>0</v>
      </c>
      <c r="K157" s="33">
        <v>2</v>
      </c>
      <c r="L157" s="48"/>
      <c r="AF157" s="91" t="s">
        <v>177</v>
      </c>
      <c r="AQ157" s="91"/>
      <c r="AR157" s="91"/>
      <c r="AS157" s="91"/>
      <c r="AT157" s="91"/>
      <c r="AU157" s="91"/>
    </row>
    <row r="158" spans="1:47" ht="12.75">
      <c r="A158" s="42">
        <v>16</v>
      </c>
      <c r="B158" s="44"/>
      <c r="C158" s="40"/>
      <c r="D158" s="41"/>
      <c r="E158" s="17"/>
      <c r="F158" s="18"/>
      <c r="G158" s="10"/>
      <c r="H158" s="10"/>
      <c r="I158" s="10"/>
      <c r="J158" s="27"/>
      <c r="K158" s="31">
        <v>0</v>
      </c>
      <c r="L158" s="49"/>
      <c r="AF158" s="91" t="s">
        <v>178</v>
      </c>
      <c r="AQ158" s="91"/>
      <c r="AR158" s="91"/>
      <c r="AS158" s="91"/>
      <c r="AT158" s="91"/>
      <c r="AU158" s="91"/>
    </row>
    <row r="159" spans="1:47" ht="12.75">
      <c r="A159" s="42">
        <v>17</v>
      </c>
      <c r="B159" s="36"/>
      <c r="C159" s="19"/>
      <c r="D159" s="20"/>
      <c r="E159" s="19"/>
      <c r="F159" s="20"/>
      <c r="G159" s="38"/>
      <c r="H159" s="38">
        <v>0</v>
      </c>
      <c r="I159" s="38"/>
      <c r="J159" s="39"/>
      <c r="K159" s="32">
        <v>0</v>
      </c>
      <c r="L159" s="49"/>
      <c r="AF159" s="124" t="s">
        <v>179</v>
      </c>
      <c r="AG159" s="124"/>
      <c r="AH159" s="124"/>
      <c r="AI159" s="124"/>
      <c r="AQ159" s="91"/>
      <c r="AR159" s="91"/>
      <c r="AS159" s="91"/>
      <c r="AT159" s="91"/>
      <c r="AU159" s="91"/>
    </row>
    <row r="160" spans="1:47" ht="13.5" thickBot="1">
      <c r="A160" s="42">
        <v>18</v>
      </c>
      <c r="B160" s="37"/>
      <c r="C160" s="21"/>
      <c r="D160" s="22"/>
      <c r="E160" s="60"/>
      <c r="F160" s="61">
        <v>0</v>
      </c>
      <c r="G160" s="7"/>
      <c r="H160" s="7"/>
      <c r="I160" s="7"/>
      <c r="J160" s="29"/>
      <c r="K160" s="33">
        <v>0</v>
      </c>
      <c r="L160" s="49"/>
      <c r="AF160" s="124" t="s">
        <v>180</v>
      </c>
      <c r="AG160" s="124"/>
      <c r="AH160" s="124"/>
      <c r="AI160" s="124"/>
      <c r="AQ160" s="91"/>
      <c r="AR160" s="91"/>
      <c r="AS160" s="91"/>
      <c r="AT160" s="91"/>
      <c r="AU160" s="91"/>
    </row>
    <row r="161" spans="1:47" ht="12.75">
      <c r="A161" s="42"/>
      <c r="B161" s="156"/>
      <c r="C161" s="17"/>
      <c r="D161" s="18"/>
      <c r="E161" s="17"/>
      <c r="F161" s="18"/>
      <c r="G161" s="10"/>
      <c r="H161" s="10"/>
      <c r="I161" s="10"/>
      <c r="J161" s="27"/>
      <c r="K161" s="31"/>
      <c r="L161" s="49"/>
      <c r="AF161" s="91" t="s">
        <v>181</v>
      </c>
      <c r="AQ161" s="91"/>
      <c r="AR161" s="91"/>
      <c r="AS161" s="91"/>
      <c r="AT161" s="91"/>
      <c r="AU161" s="91"/>
    </row>
    <row r="162" spans="1:47" ht="12.75">
      <c r="A162" s="42"/>
      <c r="B162" s="157"/>
      <c r="C162" s="19"/>
      <c r="D162" s="20"/>
      <c r="E162" s="19"/>
      <c r="F162" s="20"/>
      <c r="G162" s="1"/>
      <c r="H162" s="1"/>
      <c r="I162" s="1"/>
      <c r="J162" s="28"/>
      <c r="K162" s="32"/>
      <c r="L162" s="49"/>
      <c r="AF162" s="91" t="s">
        <v>182</v>
      </c>
      <c r="AQ162" s="91"/>
      <c r="AR162" s="91"/>
      <c r="AS162" s="91"/>
      <c r="AT162" s="91"/>
      <c r="AU162" s="91"/>
    </row>
    <row r="163" spans="1:47" ht="13.5" thickBot="1">
      <c r="A163" s="42"/>
      <c r="B163" s="157"/>
      <c r="C163" s="21"/>
      <c r="D163" s="22"/>
      <c r="E163" s="21"/>
      <c r="F163" s="22"/>
      <c r="G163" s="7"/>
      <c r="H163" s="7"/>
      <c r="I163" s="7"/>
      <c r="J163" s="29"/>
      <c r="K163" s="33"/>
      <c r="L163" s="11"/>
      <c r="AF163" s="91" t="s">
        <v>183</v>
      </c>
      <c r="AQ163" s="91"/>
      <c r="AR163" s="91"/>
      <c r="AS163" s="91"/>
      <c r="AT163" s="91"/>
      <c r="AU163" s="91"/>
    </row>
    <row r="164" spans="1:47" ht="12.75">
      <c r="A164" s="42"/>
      <c r="B164" s="156"/>
      <c r="C164" s="17"/>
      <c r="D164" s="18"/>
      <c r="E164" s="17"/>
      <c r="F164" s="18"/>
      <c r="G164" s="10"/>
      <c r="H164" s="10"/>
      <c r="I164" s="10"/>
      <c r="J164" s="27"/>
      <c r="K164" s="31"/>
      <c r="L164" s="11"/>
      <c r="AF164" s="91" t="s">
        <v>184</v>
      </c>
      <c r="AQ164" s="91"/>
      <c r="AR164" s="91"/>
      <c r="AS164" s="91"/>
      <c r="AT164" s="91"/>
      <c r="AU164" s="91"/>
    </row>
    <row r="165" spans="1:47" ht="12.75">
      <c r="A165" s="42"/>
      <c r="B165" s="162"/>
      <c r="C165" s="19"/>
      <c r="D165" s="20"/>
      <c r="E165" s="19"/>
      <c r="F165" s="20"/>
      <c r="G165" s="1"/>
      <c r="H165" s="1"/>
      <c r="I165" s="1"/>
      <c r="J165" s="28"/>
      <c r="K165" s="32"/>
      <c r="L165" s="11"/>
      <c r="AF165" s="91" t="s">
        <v>185</v>
      </c>
      <c r="AQ165" s="91"/>
      <c r="AR165" s="91"/>
      <c r="AS165" s="91"/>
      <c r="AT165" s="91"/>
      <c r="AU165" s="91"/>
    </row>
    <row r="166" spans="1:47" ht="13.5" thickBot="1">
      <c r="A166" s="42"/>
      <c r="B166" s="162"/>
      <c r="C166" s="21"/>
      <c r="D166" s="22"/>
      <c r="E166" s="21"/>
      <c r="F166" s="22"/>
      <c r="G166" s="7"/>
      <c r="H166" s="7"/>
      <c r="I166" s="7"/>
      <c r="J166" s="29"/>
      <c r="K166" s="33"/>
      <c r="L166" s="11"/>
      <c r="AF166" s="91" t="s">
        <v>186</v>
      </c>
      <c r="AQ166" s="91"/>
      <c r="AR166" s="91"/>
      <c r="AS166" s="91"/>
      <c r="AT166" s="91"/>
      <c r="AU166" s="91"/>
    </row>
    <row r="167" spans="1:47" ht="12.75">
      <c r="A167" s="42"/>
      <c r="B167" s="160"/>
      <c r="C167" s="17"/>
      <c r="D167" s="18"/>
      <c r="E167" s="17"/>
      <c r="F167" s="18"/>
      <c r="G167" s="10"/>
      <c r="H167" s="10"/>
      <c r="I167" s="10"/>
      <c r="J167" s="27"/>
      <c r="K167" s="31"/>
      <c r="L167" s="11"/>
      <c r="AF167" s="91" t="s">
        <v>187</v>
      </c>
      <c r="AQ167" s="91"/>
      <c r="AR167" s="91"/>
      <c r="AS167" s="91"/>
      <c r="AT167" s="91"/>
      <c r="AU167" s="91"/>
    </row>
    <row r="168" spans="1:47" ht="12.75">
      <c r="A168" s="42"/>
      <c r="B168" s="162"/>
      <c r="C168" s="19"/>
      <c r="D168" s="20"/>
      <c r="E168" s="19"/>
      <c r="F168" s="20"/>
      <c r="G168" s="1"/>
      <c r="H168" s="1"/>
      <c r="I168" s="1"/>
      <c r="J168" s="28"/>
      <c r="K168" s="32"/>
      <c r="L168" s="11"/>
      <c r="AF168" s="91" t="s">
        <v>188</v>
      </c>
      <c r="AQ168" s="91"/>
      <c r="AR168" s="91"/>
      <c r="AS168" s="91"/>
      <c r="AT168" s="91"/>
      <c r="AU168" s="91"/>
    </row>
    <row r="169" spans="1:47" ht="13.5" thickBot="1">
      <c r="A169" s="42"/>
      <c r="B169" s="170"/>
      <c r="C169" s="21"/>
      <c r="D169" s="22"/>
      <c r="E169" s="21"/>
      <c r="F169" s="22"/>
      <c r="G169" s="7"/>
      <c r="H169" s="7"/>
      <c r="I169" s="7"/>
      <c r="J169" s="29"/>
      <c r="K169" s="33"/>
      <c r="L169" s="12"/>
      <c r="AF169" s="91" t="s">
        <v>189</v>
      </c>
      <c r="AQ169" s="91"/>
      <c r="AR169" s="91"/>
      <c r="AS169" s="91"/>
      <c r="AT169" s="91"/>
      <c r="AU169" s="91"/>
    </row>
    <row r="170" spans="1:47" ht="13.5" thickBot="1">
      <c r="A170" s="42"/>
      <c r="B170" s="169"/>
      <c r="C170" s="21"/>
      <c r="D170" s="22"/>
      <c r="E170" s="21"/>
      <c r="F170" s="22"/>
      <c r="G170" s="7"/>
      <c r="H170" s="7"/>
      <c r="I170" s="7"/>
      <c r="J170" s="29"/>
      <c r="K170" s="33"/>
      <c r="L170" s="12"/>
      <c r="AF170" s="91" t="s">
        <v>8</v>
      </c>
      <c r="AQ170" s="91"/>
      <c r="AR170" s="91"/>
      <c r="AS170" s="91"/>
      <c r="AT170" s="91"/>
      <c r="AU170" s="91"/>
    </row>
    <row r="171" spans="15:47" ht="12.75">
      <c r="O171" s="88"/>
      <c r="AF171" s="91" t="s">
        <v>190</v>
      </c>
      <c r="AQ171" s="91"/>
      <c r="AR171" s="91"/>
      <c r="AS171" s="91"/>
      <c r="AT171" s="91"/>
      <c r="AU171" s="91"/>
    </row>
    <row r="172" spans="15:47" ht="12.75">
      <c r="O172" s="88"/>
      <c r="AQ172" s="91"/>
      <c r="AR172" s="91"/>
      <c r="AS172" s="91"/>
      <c r="AT172" s="91"/>
      <c r="AU172" s="91"/>
    </row>
    <row r="173" spans="15:47" ht="12.75">
      <c r="O173" s="88"/>
      <c r="AQ173" s="91"/>
      <c r="AR173" s="91"/>
      <c r="AS173" s="91"/>
      <c r="AT173" s="91"/>
      <c r="AU173" s="91"/>
    </row>
    <row r="174" spans="43:47" ht="12.75">
      <c r="AQ174" s="91"/>
      <c r="AR174" s="91"/>
      <c r="AS174" s="91"/>
      <c r="AT174" s="91"/>
      <c r="AU174" s="91"/>
    </row>
    <row r="175" spans="43:47" ht="24" customHeight="1">
      <c r="AQ175" s="91"/>
      <c r="AR175" s="91"/>
      <c r="AS175" s="91"/>
      <c r="AT175" s="91"/>
      <c r="AU175" s="91"/>
    </row>
    <row r="176" spans="43:47" ht="13.5" customHeight="1">
      <c r="AQ176" s="91"/>
      <c r="AR176" s="91"/>
      <c r="AS176" s="91"/>
      <c r="AT176" s="91"/>
      <c r="AU176" s="91"/>
    </row>
    <row r="177" spans="43:47" ht="12.75">
      <c r="AQ177" s="91"/>
      <c r="AR177" s="91"/>
      <c r="AS177" s="91"/>
      <c r="AT177" s="91"/>
      <c r="AU177" s="91"/>
    </row>
    <row r="178" spans="43:47" ht="12.75">
      <c r="AQ178" s="91"/>
      <c r="AR178" s="91"/>
      <c r="AS178" s="91"/>
      <c r="AT178" s="91"/>
      <c r="AU178" s="91"/>
    </row>
    <row r="179" spans="43:47" ht="12.75">
      <c r="AQ179" s="91"/>
      <c r="AR179" s="91"/>
      <c r="AS179" s="91"/>
      <c r="AT179" s="91"/>
      <c r="AU179" s="91"/>
    </row>
    <row r="180" spans="43:47" ht="12.75">
      <c r="AQ180" s="91"/>
      <c r="AR180" s="91"/>
      <c r="AS180" s="91"/>
      <c r="AT180" s="91"/>
      <c r="AU180" s="91"/>
    </row>
    <row r="181" spans="43:47" ht="12.75">
      <c r="AQ181" s="91"/>
      <c r="AR181" s="91"/>
      <c r="AS181" s="91"/>
      <c r="AT181" s="91"/>
      <c r="AU181" s="91"/>
    </row>
    <row r="182" spans="43:47" ht="12.75">
      <c r="AQ182" s="91"/>
      <c r="AR182" s="91"/>
      <c r="AS182" s="91"/>
      <c r="AT182" s="91"/>
      <c r="AU182" s="91"/>
    </row>
    <row r="183" spans="43:47" ht="12.75">
      <c r="AQ183" s="91"/>
      <c r="AR183" s="91"/>
      <c r="AS183" s="91"/>
      <c r="AT183" s="91"/>
      <c r="AU183" s="91"/>
    </row>
    <row r="184" spans="43:47" ht="12.75">
      <c r="AQ184" s="91"/>
      <c r="AR184" s="91"/>
      <c r="AS184" s="91"/>
      <c r="AT184" s="91"/>
      <c r="AU184" s="91"/>
    </row>
    <row r="185" spans="43:47" ht="12.75">
      <c r="AQ185" s="91"/>
      <c r="AR185" s="91"/>
      <c r="AS185" s="91"/>
      <c r="AT185" s="91"/>
      <c r="AU185" s="91"/>
    </row>
    <row r="186" spans="43:47" ht="12.75">
      <c r="AQ186" s="91"/>
      <c r="AR186" s="91"/>
      <c r="AS186" s="91"/>
      <c r="AT186" s="91"/>
      <c r="AU186" s="91"/>
    </row>
    <row r="187" spans="43:47" ht="12.75">
      <c r="AQ187" s="91"/>
      <c r="AR187" s="91"/>
      <c r="AS187" s="91"/>
      <c r="AT187" s="91"/>
      <c r="AU187" s="91"/>
    </row>
    <row r="188" spans="43:47" ht="12.75">
      <c r="AQ188" s="91"/>
      <c r="AR188" s="91"/>
      <c r="AS188" s="91"/>
      <c r="AT188" s="91"/>
      <c r="AU188" s="91"/>
    </row>
  </sheetData>
  <sheetProtection/>
  <mergeCells count="38">
    <mergeCell ref="W106:X106"/>
    <mergeCell ref="A112:A113"/>
    <mergeCell ref="B112:B113"/>
    <mergeCell ref="C112:K112"/>
    <mergeCell ref="L112:L113"/>
    <mergeCell ref="A141:A142"/>
    <mergeCell ref="B141:B142"/>
    <mergeCell ref="C141:K141"/>
    <mergeCell ref="L141:L142"/>
    <mergeCell ref="W100:X100"/>
    <mergeCell ref="W101:X101"/>
    <mergeCell ref="W102:X102"/>
    <mergeCell ref="W103:X103"/>
    <mergeCell ref="W104:X104"/>
    <mergeCell ref="W105:X105"/>
    <mergeCell ref="AD42:AD43"/>
    <mergeCell ref="A83:A84"/>
    <mergeCell ref="B83:B84"/>
    <mergeCell ref="C83:K83"/>
    <mergeCell ref="L83:L84"/>
    <mergeCell ref="AD83:AD84"/>
    <mergeCell ref="A42:A43"/>
    <mergeCell ref="B42:B43"/>
    <mergeCell ref="C42:K42"/>
    <mergeCell ref="L42:T42"/>
    <mergeCell ref="U42:AC42"/>
    <mergeCell ref="R33:U33"/>
    <mergeCell ref="R34:U34"/>
    <mergeCell ref="R35:U35"/>
    <mergeCell ref="R36:U36"/>
    <mergeCell ref="R31:U31"/>
    <mergeCell ref="R32:U32"/>
    <mergeCell ref="R26:U26"/>
    <mergeCell ref="R27:U27"/>
    <mergeCell ref="R28:U28"/>
    <mergeCell ref="R29:U29"/>
    <mergeCell ref="R30:U30"/>
    <mergeCell ref="A1:AE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38"/>
  <sheetViews>
    <sheetView zoomScale="160" zoomScaleNormal="160" zoomScalePageLayoutView="0" workbookViewId="0" topLeftCell="A26">
      <selection activeCell="C36" sqref="C36"/>
    </sheetView>
  </sheetViews>
  <sheetFormatPr defaultColWidth="9.140625" defaultRowHeight="12.75"/>
  <cols>
    <col min="2" max="2" width="4.421875" style="0" customWidth="1"/>
  </cols>
  <sheetData>
    <row r="2" ht="14.25">
      <c r="A2" s="317" t="s">
        <v>2229</v>
      </c>
    </row>
    <row r="3" ht="14.25">
      <c r="A3" s="317" t="s">
        <v>2218</v>
      </c>
    </row>
    <row r="4" ht="12.75">
      <c r="A4" s="214" t="s">
        <v>682</v>
      </c>
    </row>
    <row r="5" ht="14.25">
      <c r="A5" s="317" t="s">
        <v>2230</v>
      </c>
    </row>
    <row r="6" ht="12.75">
      <c r="A6" s="214" t="s">
        <v>683</v>
      </c>
    </row>
    <row r="7" ht="12.75">
      <c r="A7" s="214" t="s">
        <v>1638</v>
      </c>
    </row>
    <row r="8" ht="12.75">
      <c r="A8" s="217" t="s">
        <v>338</v>
      </c>
    </row>
    <row r="9" ht="14.25">
      <c r="A9" s="308" t="s">
        <v>2216</v>
      </c>
    </row>
    <row r="10" ht="12.75">
      <c r="A10" s="214" t="s">
        <v>1340</v>
      </c>
    </row>
    <row r="11" ht="14.25">
      <c r="A11" s="317" t="s">
        <v>2228</v>
      </c>
    </row>
    <row r="12" ht="12.75">
      <c r="A12" s="217" t="s">
        <v>1640</v>
      </c>
    </row>
    <row r="13" ht="12.75">
      <c r="A13" s="217" t="s">
        <v>1342</v>
      </c>
    </row>
    <row r="14" ht="14.25">
      <c r="A14" s="317" t="s">
        <v>2217</v>
      </c>
    </row>
    <row r="15" ht="12.75">
      <c r="A15" s="217" t="s">
        <v>684</v>
      </c>
    </row>
    <row r="16" ht="12.75">
      <c r="A16" s="214" t="s">
        <v>1639</v>
      </c>
    </row>
    <row r="17" ht="12.75">
      <c r="A17" s="214" t="s">
        <v>959</v>
      </c>
    </row>
    <row r="18" ht="12.75">
      <c r="A18" s="214" t="s">
        <v>1341</v>
      </c>
    </row>
    <row r="19" ht="12.75">
      <c r="A19" s="217" t="s">
        <v>960</v>
      </c>
    </row>
    <row r="20" ht="12.75">
      <c r="A20" s="214" t="s">
        <v>336</v>
      </c>
    </row>
    <row r="21" ht="12.75">
      <c r="A21" s="214" t="s">
        <v>337</v>
      </c>
    </row>
    <row r="22" ht="12.75">
      <c r="A22" s="214" t="s">
        <v>375</v>
      </c>
    </row>
    <row r="23" ht="12.75">
      <c r="A23" s="217" t="s">
        <v>377</v>
      </c>
    </row>
    <row r="24" ht="12.75">
      <c r="A24" s="214" t="s">
        <v>376</v>
      </c>
    </row>
    <row r="25" ht="12.75">
      <c r="A25" s="214" t="s">
        <v>958</v>
      </c>
    </row>
    <row r="27" ht="12.75">
      <c r="A27" s="13" t="s">
        <v>2600</v>
      </c>
    </row>
    <row r="28" ht="12.75">
      <c r="A28" s="13" t="s">
        <v>2601</v>
      </c>
    </row>
    <row r="29" ht="12.75">
      <c r="A29" s="13" t="s">
        <v>2602</v>
      </c>
    </row>
    <row r="30" ht="12.75">
      <c r="A30" s="13" t="s">
        <v>2603</v>
      </c>
    </row>
    <row r="31" ht="12.75">
      <c r="A31" s="13" t="s">
        <v>2604</v>
      </c>
    </row>
    <row r="32" spans="1:4" ht="12.75">
      <c r="A32" s="318" t="s">
        <v>2605</v>
      </c>
      <c r="B32" s="319"/>
      <c r="C32" s="319" t="s">
        <v>2614</v>
      </c>
      <c r="D32" s="64"/>
    </row>
    <row r="33" ht="12.75">
      <c r="A33" s="13" t="s">
        <v>2606</v>
      </c>
    </row>
    <row r="34" spans="1:4" ht="12.75">
      <c r="A34" s="318" t="s">
        <v>2611</v>
      </c>
      <c r="B34" s="64"/>
      <c r="C34" s="319" t="s">
        <v>2612</v>
      </c>
      <c r="D34" s="319"/>
    </row>
    <row r="35" ht="12.75">
      <c r="A35" s="13" t="s">
        <v>2607</v>
      </c>
    </row>
    <row r="36" spans="1:4" ht="12.75">
      <c r="A36" s="318" t="s">
        <v>2608</v>
      </c>
      <c r="B36" s="64"/>
      <c r="C36" s="319" t="s">
        <v>2613</v>
      </c>
      <c r="D36" s="64"/>
    </row>
    <row r="37" ht="12.75">
      <c r="A37" s="13" t="s">
        <v>2609</v>
      </c>
    </row>
    <row r="38" ht="12.75">
      <c r="A38" s="13" t="s">
        <v>2610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70"/>
  <sheetViews>
    <sheetView zoomScalePageLayoutView="0" workbookViewId="0" topLeftCell="B1">
      <selection activeCell="H2" sqref="H2:H4"/>
    </sheetView>
  </sheetViews>
  <sheetFormatPr defaultColWidth="9.140625" defaultRowHeight="12.75" outlineLevelCol="1"/>
  <cols>
    <col min="1" max="1" width="5.57421875" style="0" customWidth="1"/>
    <col min="2" max="2" width="41.28125" style="0" customWidth="1"/>
    <col min="3" max="3" width="9.57421875" style="0" customWidth="1" outlineLevel="1"/>
    <col min="4" max="4" width="7.8515625" style="0" customWidth="1" outlineLevel="1"/>
    <col min="5" max="5" width="9.7109375" style="0" customWidth="1" outlineLevel="1"/>
    <col min="6" max="10" width="7.57421875" style="0" customWidth="1" outlineLevel="1"/>
    <col min="11" max="11" width="9.140625" style="0" customWidth="1"/>
    <col min="12" max="13" width="9.140625" style="0" customWidth="1" outlineLevel="1"/>
    <col min="14" max="14" width="9.421875" style="0" customWidth="1" outlineLevel="1"/>
    <col min="15" max="19" width="9.140625" style="0" customWidth="1" outlineLevel="1"/>
    <col min="20" max="20" width="9.140625" style="0" customWidth="1"/>
    <col min="21" max="21" width="9.140625" style="0" customWidth="1" outlineLevel="1" collapsed="1"/>
    <col min="22" max="22" width="9.140625" style="0" customWidth="1" outlineLevel="1"/>
    <col min="23" max="23" width="10.140625" style="0" customWidth="1" outlineLevel="1"/>
    <col min="24" max="28" width="9.140625" style="0" customWidth="1" outlineLevel="1"/>
    <col min="29" max="29" width="9.140625" style="0" customWidth="1"/>
    <col min="30" max="30" width="10.00390625" style="0" customWidth="1"/>
    <col min="31" max="31" width="2.00390625" style="0" customWidth="1"/>
    <col min="32" max="33" width="11.140625" style="91" customWidth="1" outlineLevel="1"/>
    <col min="34" max="34" width="3.57421875" style="91" customWidth="1"/>
    <col min="35" max="35" width="2.28125" style="91" customWidth="1"/>
    <col min="36" max="36" width="29.8515625" style="91" customWidth="1" outlineLevel="1"/>
    <col min="37" max="37" width="11.140625" style="91" customWidth="1" outlineLevel="1"/>
    <col min="38" max="38" width="2.140625" style="91" customWidth="1"/>
    <col min="39" max="39" width="2.8515625" style="91" customWidth="1"/>
    <col min="40" max="40" width="42.140625" style="91" customWidth="1" outlineLevel="1"/>
    <col min="41" max="41" width="2.7109375" style="91" customWidth="1" outlineLevel="1"/>
    <col min="42" max="42" width="11.140625" style="91" customWidth="1" outlineLevel="1"/>
    <col min="43" max="44" width="11.140625" style="0" customWidth="1" outlineLevel="1"/>
    <col min="45" max="45" width="11.140625" style="0" customWidth="1"/>
    <col min="46" max="46" width="9.421875" style="0" customWidth="1"/>
  </cols>
  <sheetData>
    <row r="1" spans="1:52" ht="18">
      <c r="A1" s="323" t="s">
        <v>378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Z1" s="91"/>
    </row>
    <row r="2" spans="1:52" ht="12.75">
      <c r="A2" s="2" t="s">
        <v>339</v>
      </c>
      <c r="H2" s="214" t="s">
        <v>375</v>
      </c>
      <c r="I2" s="91"/>
      <c r="AZ2" s="92"/>
    </row>
    <row r="3" spans="1:52" ht="12.75">
      <c r="A3" s="2" t="s">
        <v>340</v>
      </c>
      <c r="H3" s="214" t="s">
        <v>376</v>
      </c>
      <c r="I3" s="91"/>
      <c r="U3" s="109"/>
      <c r="AZ3" s="92"/>
    </row>
    <row r="4" spans="1:52" ht="12.75">
      <c r="A4" s="2" t="s">
        <v>61</v>
      </c>
      <c r="H4" s="217" t="s">
        <v>377</v>
      </c>
      <c r="I4" s="91"/>
      <c r="U4" s="109"/>
      <c r="AZ4" s="92"/>
    </row>
    <row r="5" spans="1:52" ht="12.75">
      <c r="A5" s="35" t="s">
        <v>33</v>
      </c>
      <c r="H5" s="108"/>
      <c r="U5" s="109"/>
      <c r="AZ5" s="92"/>
    </row>
    <row r="6" spans="1:52" ht="12.75">
      <c r="A6" s="52" t="s">
        <v>9</v>
      </c>
      <c r="H6" s="13" t="s">
        <v>35</v>
      </c>
      <c r="O6" s="13"/>
      <c r="U6" s="109"/>
      <c r="AZ6" s="92"/>
    </row>
    <row r="7" spans="1:52" ht="12.75">
      <c r="A7" s="90" t="s">
        <v>10</v>
      </c>
      <c r="B7" s="91"/>
      <c r="C7" s="92"/>
      <c r="D7" s="91"/>
      <c r="H7" s="234" t="s">
        <v>668</v>
      </c>
      <c r="I7" s="235" t="s">
        <v>34</v>
      </c>
      <c r="J7" s="236" t="s">
        <v>669</v>
      </c>
      <c r="O7" s="13"/>
      <c r="U7" s="109"/>
      <c r="AG7" s="126"/>
      <c r="AZ7" s="92"/>
    </row>
    <row r="8" spans="1:52" ht="12.75">
      <c r="A8" s="90" t="s">
        <v>11</v>
      </c>
      <c r="B8" s="91"/>
      <c r="C8" s="92"/>
      <c r="D8" s="91"/>
      <c r="H8" s="237" t="s">
        <v>666</v>
      </c>
      <c r="I8" s="238" t="s">
        <v>34</v>
      </c>
      <c r="J8" s="239" t="s">
        <v>667</v>
      </c>
      <c r="O8" s="13"/>
      <c r="P8" s="9"/>
      <c r="Q8" s="9"/>
      <c r="U8" s="109"/>
      <c r="V8" s="9"/>
      <c r="X8" s="9"/>
      <c r="Y8" s="9"/>
      <c r="Z8" s="9"/>
      <c r="AA8" s="9"/>
      <c r="AB8" s="9"/>
      <c r="AC8" s="9"/>
      <c r="AG8" s="126"/>
      <c r="AZ8" s="92"/>
    </row>
    <row r="9" spans="1:52" ht="12.75">
      <c r="A9" s="90" t="s">
        <v>12</v>
      </c>
      <c r="B9" s="91"/>
      <c r="D9" s="91"/>
      <c r="H9" s="240" t="s">
        <v>670</v>
      </c>
      <c r="I9" s="241" t="s">
        <v>34</v>
      </c>
      <c r="J9" s="239" t="s">
        <v>671</v>
      </c>
      <c r="O9" s="13"/>
      <c r="P9" s="9"/>
      <c r="Q9" s="9"/>
      <c r="U9" s="109"/>
      <c r="V9" s="9"/>
      <c r="W9" s="9"/>
      <c r="X9" s="9"/>
      <c r="Y9" s="9"/>
      <c r="Z9" s="9"/>
      <c r="AA9" s="9"/>
      <c r="AB9" s="9"/>
      <c r="AC9" s="9"/>
      <c r="AG9" s="126"/>
      <c r="AZ9" s="92"/>
    </row>
    <row r="10" spans="1:52" ht="12.75">
      <c r="A10" s="90" t="s">
        <v>13</v>
      </c>
      <c r="B10" s="91"/>
      <c r="C10" s="92"/>
      <c r="D10" s="91"/>
      <c r="H10" s="240" t="s">
        <v>673</v>
      </c>
      <c r="I10" s="241" t="s">
        <v>34</v>
      </c>
      <c r="J10" s="239" t="s">
        <v>672</v>
      </c>
      <c r="O10" s="13"/>
      <c r="P10" s="9"/>
      <c r="Q10" s="9"/>
      <c r="V10" s="9"/>
      <c r="W10" s="9"/>
      <c r="X10" s="9"/>
      <c r="Y10" s="9"/>
      <c r="Z10" s="9"/>
      <c r="AA10" s="9"/>
      <c r="AB10" s="9"/>
      <c r="AC10" s="9"/>
      <c r="AG10" s="126"/>
      <c r="AZ10" s="92"/>
    </row>
    <row r="11" spans="1:52" ht="12.75">
      <c r="A11" s="90" t="s">
        <v>14</v>
      </c>
      <c r="B11" s="91"/>
      <c r="C11" s="92"/>
      <c r="D11" s="91"/>
      <c r="H11" s="240" t="s">
        <v>369</v>
      </c>
      <c r="I11" s="241" t="s">
        <v>34</v>
      </c>
      <c r="J11" s="239" t="s">
        <v>370</v>
      </c>
      <c r="L11" s="9"/>
      <c r="M11" s="9"/>
      <c r="N11" s="88"/>
      <c r="O11" s="13"/>
      <c r="P11" s="9"/>
      <c r="Q11" s="9"/>
      <c r="U11" s="109"/>
      <c r="V11" s="9"/>
      <c r="W11" s="9"/>
      <c r="X11" s="9"/>
      <c r="Y11" s="9"/>
      <c r="Z11" s="9"/>
      <c r="AA11" s="9"/>
      <c r="AB11" s="9"/>
      <c r="AC11" s="9"/>
      <c r="AG11" s="126"/>
      <c r="AZ11" s="92"/>
    </row>
    <row r="12" spans="1:52" ht="12.75">
      <c r="A12" s="52" t="s">
        <v>15</v>
      </c>
      <c r="H12" s="119"/>
      <c r="I12" s="120"/>
      <c r="J12" s="105"/>
      <c r="L12" s="9"/>
      <c r="M12" s="9"/>
      <c r="N12" s="88"/>
      <c r="O12" s="13"/>
      <c r="P12" s="9"/>
      <c r="Q12" s="9"/>
      <c r="V12" s="9"/>
      <c r="W12" s="9"/>
      <c r="X12" s="9"/>
      <c r="Y12" s="9"/>
      <c r="Z12" s="9"/>
      <c r="AA12" s="9"/>
      <c r="AB12" s="9"/>
      <c r="AC12" s="9"/>
      <c r="AZ12" s="92"/>
    </row>
    <row r="13" spans="1:52" ht="12.75">
      <c r="A13" s="52" t="s">
        <v>16</v>
      </c>
      <c r="H13" s="121"/>
      <c r="I13" s="122"/>
      <c r="J13" s="118"/>
      <c r="L13" s="9"/>
      <c r="M13" s="9"/>
      <c r="N13" s="88"/>
      <c r="P13" s="9"/>
      <c r="U13" s="109"/>
      <c r="AZ13" s="92"/>
    </row>
    <row r="14" spans="12:52" ht="6.75" customHeight="1">
      <c r="L14" s="9"/>
      <c r="M14" s="9"/>
      <c r="N14" s="88"/>
      <c r="P14" s="9"/>
      <c r="AZ14" s="92"/>
    </row>
    <row r="15" spans="1:52" ht="15.75">
      <c r="A15" s="130" t="s">
        <v>341</v>
      </c>
      <c r="B15" s="53"/>
      <c r="C15" s="53"/>
      <c r="D15" s="53"/>
      <c r="E15" s="53"/>
      <c r="F15" s="130"/>
      <c r="G15" s="53"/>
      <c r="H15" s="53"/>
      <c r="I15" s="53"/>
      <c r="J15" s="53"/>
      <c r="L15" s="9"/>
      <c r="M15" s="9"/>
      <c r="N15" s="88"/>
      <c r="P15" s="9"/>
      <c r="AG15" s="127"/>
      <c r="AZ15" s="92"/>
    </row>
    <row r="16" spans="1:52" ht="12.75">
      <c r="A16" s="104" t="s">
        <v>365</v>
      </c>
      <c r="F16" s="171"/>
      <c r="H16" s="91"/>
      <c r="L16" s="9"/>
      <c r="M16" s="9"/>
      <c r="N16" s="88"/>
      <c r="P16" s="9"/>
      <c r="AG16" s="127"/>
      <c r="AZ16" s="92"/>
    </row>
    <row r="17" spans="1:52" ht="12.75">
      <c r="A17" s="104" t="s">
        <v>364</v>
      </c>
      <c r="F17" s="171"/>
      <c r="H17" s="91"/>
      <c r="L17" s="9"/>
      <c r="M17" s="9"/>
      <c r="N17" s="88"/>
      <c r="P17" s="9"/>
      <c r="AG17" s="128"/>
      <c r="AZ17" s="92"/>
    </row>
    <row r="18" spans="1:52" ht="12.75">
      <c r="A18" s="104" t="s">
        <v>363</v>
      </c>
      <c r="F18" s="171"/>
      <c r="H18" s="91"/>
      <c r="L18" s="9"/>
      <c r="M18" s="9"/>
      <c r="N18" s="88"/>
      <c r="P18" s="9"/>
      <c r="AG18" s="128"/>
      <c r="AZ18" s="92"/>
    </row>
    <row r="19" spans="1:52" ht="12.75">
      <c r="A19" s="104" t="s">
        <v>366</v>
      </c>
      <c r="F19" s="104"/>
      <c r="H19" s="91"/>
      <c r="L19" s="9"/>
      <c r="M19" s="9"/>
      <c r="N19" s="88"/>
      <c r="O19" s="9"/>
      <c r="P19" s="9"/>
      <c r="AZ19" s="92"/>
    </row>
    <row r="20" spans="1:52" ht="12.75">
      <c r="A20" s="171" t="s">
        <v>367</v>
      </c>
      <c r="F20" s="104"/>
      <c r="H20" s="91"/>
      <c r="L20" s="9"/>
      <c r="M20" s="9"/>
      <c r="N20" s="88"/>
      <c r="O20" s="9"/>
      <c r="P20" s="9"/>
      <c r="AZ20" s="92"/>
    </row>
    <row r="21" spans="1:52" ht="12.75">
      <c r="A21" s="171" t="s">
        <v>678</v>
      </c>
      <c r="F21" s="104"/>
      <c r="H21" s="91"/>
      <c r="L21" s="9"/>
      <c r="M21" s="9"/>
      <c r="N21" s="88"/>
      <c r="O21" s="9"/>
      <c r="P21" s="9"/>
      <c r="AZ21" s="92"/>
    </row>
    <row r="22" spans="1:52" ht="12.75">
      <c r="A22" s="88" t="s">
        <v>675</v>
      </c>
      <c r="F22" s="104"/>
      <c r="L22" s="9"/>
      <c r="M22" s="9"/>
      <c r="N22" s="9"/>
      <c r="O22" s="9"/>
      <c r="P22" s="9"/>
      <c r="AZ22" s="92"/>
    </row>
    <row r="23" ht="6" customHeight="1">
      <c r="AZ23" s="92"/>
    </row>
    <row r="24" spans="2:52" ht="20.25">
      <c r="B24" s="50" t="s">
        <v>679</v>
      </c>
      <c r="AZ24" s="92"/>
    </row>
    <row r="25" spans="2:52" ht="13.5" customHeight="1" thickBot="1">
      <c r="B25" s="50"/>
      <c r="P25" s="13"/>
      <c r="AZ25" s="92"/>
    </row>
    <row r="26" spans="1:52" ht="26.25" customHeight="1" thickBot="1">
      <c r="A26" s="146" t="s">
        <v>29</v>
      </c>
      <c r="B26" s="147" t="s">
        <v>5</v>
      </c>
      <c r="C26" s="179"/>
      <c r="D26" s="182" t="s">
        <v>30</v>
      </c>
      <c r="E26" s="183" t="s">
        <v>31</v>
      </c>
      <c r="F26" s="184" t="s">
        <v>32</v>
      </c>
      <c r="G26" s="223" t="s">
        <v>343</v>
      </c>
      <c r="H26" s="226" t="s">
        <v>56</v>
      </c>
      <c r="I26" s="174" t="s">
        <v>49</v>
      </c>
      <c r="J26" s="148" t="s">
        <v>50</v>
      </c>
      <c r="K26" s="148" t="s">
        <v>51</v>
      </c>
      <c r="L26" s="148" t="s">
        <v>52</v>
      </c>
      <c r="M26" s="148" t="s">
        <v>53</v>
      </c>
      <c r="N26" s="192" t="s">
        <v>59</v>
      </c>
      <c r="O26" s="192" t="s">
        <v>374</v>
      </c>
      <c r="P26" s="193" t="s">
        <v>60</v>
      </c>
      <c r="Q26" s="155"/>
      <c r="R26" s="320"/>
      <c r="S26" s="321"/>
      <c r="T26" s="321"/>
      <c r="U26" s="321"/>
      <c r="V26" s="129"/>
      <c r="W26" s="164"/>
      <c r="X26" s="164"/>
      <c r="Y26" s="164"/>
      <c r="Z26" s="164"/>
      <c r="AA26" s="164"/>
      <c r="AB26" s="9"/>
      <c r="AC26" s="9"/>
      <c r="AQ26" s="91"/>
      <c r="AR26" s="91"/>
      <c r="AS26" s="91"/>
      <c r="AZ26" s="92"/>
    </row>
    <row r="27" spans="1:52" ht="13.5" customHeight="1">
      <c r="A27" s="146">
        <v>1</v>
      </c>
      <c r="B27" s="220" t="s">
        <v>363</v>
      </c>
      <c r="C27" s="221"/>
      <c r="D27" s="242">
        <v>12</v>
      </c>
      <c r="E27" s="244">
        <v>12</v>
      </c>
      <c r="F27" s="245">
        <v>12</v>
      </c>
      <c r="G27" s="224">
        <v>32</v>
      </c>
      <c r="H27" s="243">
        <f aca="true" t="shared" si="0" ref="H27:H33">D27+E27+F27</f>
        <v>36</v>
      </c>
      <c r="I27" s="175"/>
      <c r="J27" s="150"/>
      <c r="K27" s="150"/>
      <c r="L27" s="150"/>
      <c r="M27" s="150"/>
      <c r="N27" s="152"/>
      <c r="O27" s="221"/>
      <c r="P27" s="194">
        <f aca="true" t="shared" si="1" ref="P27:P33">G27+H27+I27+J27+K27+L27+M27+N27+O27</f>
        <v>68</v>
      </c>
      <c r="Q27" s="155"/>
      <c r="R27" s="322"/>
      <c r="S27" s="322"/>
      <c r="T27" s="322"/>
      <c r="U27" s="322"/>
      <c r="V27" s="165"/>
      <c r="W27" s="166"/>
      <c r="X27" s="200"/>
      <c r="Y27" s="167"/>
      <c r="Z27" s="167"/>
      <c r="AA27" s="167"/>
      <c r="AB27" s="167"/>
      <c r="AC27" s="9"/>
      <c r="AQ27" s="91"/>
      <c r="AR27" s="91"/>
      <c r="AS27" s="91"/>
      <c r="AZ27" s="92"/>
    </row>
    <row r="28" spans="1:52" ht="13.5" customHeight="1">
      <c r="A28" s="146">
        <v>2</v>
      </c>
      <c r="B28" s="220" t="s">
        <v>365</v>
      </c>
      <c r="C28" s="221"/>
      <c r="D28" s="242">
        <v>8</v>
      </c>
      <c r="E28" s="244">
        <v>10</v>
      </c>
      <c r="F28" s="245">
        <v>10</v>
      </c>
      <c r="G28" s="224">
        <v>34</v>
      </c>
      <c r="H28" s="243">
        <f t="shared" si="0"/>
        <v>28</v>
      </c>
      <c r="I28" s="175"/>
      <c r="J28" s="150"/>
      <c r="K28" s="150"/>
      <c r="L28" s="150"/>
      <c r="M28" s="150"/>
      <c r="N28" s="152"/>
      <c r="O28" s="221"/>
      <c r="P28" s="195">
        <f t="shared" si="1"/>
        <v>62</v>
      </c>
      <c r="Q28" s="155"/>
      <c r="R28" s="320"/>
      <c r="S28" s="320"/>
      <c r="T28" s="320"/>
      <c r="U28" s="320"/>
      <c r="V28" s="165"/>
      <c r="W28" s="165"/>
      <c r="X28" s="200"/>
      <c r="Y28" s="163"/>
      <c r="Z28" s="163"/>
      <c r="AA28" s="163"/>
      <c r="AB28" s="163"/>
      <c r="AC28" s="9"/>
      <c r="AQ28" s="91"/>
      <c r="AR28" s="91"/>
      <c r="AS28" s="91"/>
      <c r="AZ28" s="92"/>
    </row>
    <row r="29" spans="1:52" ht="13.5" customHeight="1">
      <c r="A29" s="146">
        <v>3</v>
      </c>
      <c r="B29" s="251" t="s">
        <v>677</v>
      </c>
      <c r="C29" s="180"/>
      <c r="D29" s="242">
        <v>10</v>
      </c>
      <c r="E29" s="244">
        <v>8</v>
      </c>
      <c r="F29" s="245">
        <v>4</v>
      </c>
      <c r="G29" s="224">
        <v>18</v>
      </c>
      <c r="H29" s="243">
        <f t="shared" si="0"/>
        <v>22</v>
      </c>
      <c r="I29" s="175"/>
      <c r="J29" s="150"/>
      <c r="K29" s="150"/>
      <c r="L29" s="150"/>
      <c r="M29" s="150"/>
      <c r="N29" s="152"/>
      <c r="O29" s="221"/>
      <c r="P29" s="195">
        <f t="shared" si="1"/>
        <v>40</v>
      </c>
      <c r="Q29" s="155"/>
      <c r="R29" s="322"/>
      <c r="S29" s="322"/>
      <c r="T29" s="322"/>
      <c r="U29" s="322"/>
      <c r="V29" s="165"/>
      <c r="W29" s="165"/>
      <c r="X29" s="200"/>
      <c r="Y29" s="163"/>
      <c r="Z29" s="163"/>
      <c r="AA29" s="163"/>
      <c r="AB29" s="163"/>
      <c r="AC29" s="9"/>
      <c r="AQ29" s="91"/>
      <c r="AR29" s="91"/>
      <c r="AS29" s="91"/>
      <c r="AZ29" s="92"/>
    </row>
    <row r="30" spans="1:52" ht="13.5" customHeight="1">
      <c r="A30" s="146">
        <v>4</v>
      </c>
      <c r="B30" s="220" t="s">
        <v>364</v>
      </c>
      <c r="C30" s="221"/>
      <c r="D30" s="242">
        <v>4</v>
      </c>
      <c r="E30" s="244">
        <v>6</v>
      </c>
      <c r="F30" s="245">
        <v>8</v>
      </c>
      <c r="G30" s="224">
        <v>19</v>
      </c>
      <c r="H30" s="243">
        <f t="shared" si="0"/>
        <v>18</v>
      </c>
      <c r="I30" s="175"/>
      <c r="J30" s="150"/>
      <c r="K30" s="150"/>
      <c r="L30" s="150"/>
      <c r="M30" s="150"/>
      <c r="N30" s="152"/>
      <c r="O30" s="221"/>
      <c r="P30" s="195">
        <f t="shared" si="1"/>
        <v>37</v>
      </c>
      <c r="Q30" s="155"/>
      <c r="R30" s="320"/>
      <c r="S30" s="320"/>
      <c r="T30" s="320"/>
      <c r="U30" s="320"/>
      <c r="V30" s="165"/>
      <c r="W30" s="165"/>
      <c r="X30" s="200"/>
      <c r="Y30" s="163"/>
      <c r="Z30" s="163"/>
      <c r="AA30" s="163"/>
      <c r="AB30" s="163"/>
      <c r="AC30" s="9"/>
      <c r="AQ30" s="91"/>
      <c r="AR30" s="91"/>
      <c r="AS30" s="91"/>
      <c r="AZ30" s="92"/>
    </row>
    <row r="31" spans="1:52" ht="13.5" customHeight="1">
      <c r="A31" s="146">
        <v>5</v>
      </c>
      <c r="B31" s="220" t="s">
        <v>366</v>
      </c>
      <c r="C31" s="221"/>
      <c r="D31" s="242">
        <v>6</v>
      </c>
      <c r="E31" s="244">
        <v>3</v>
      </c>
      <c r="F31" s="245">
        <v>3</v>
      </c>
      <c r="G31" s="224">
        <v>20</v>
      </c>
      <c r="H31" s="243">
        <f t="shared" si="0"/>
        <v>12</v>
      </c>
      <c r="I31" s="175"/>
      <c r="J31" s="150"/>
      <c r="K31" s="150"/>
      <c r="L31" s="150"/>
      <c r="M31" s="150"/>
      <c r="N31" s="152"/>
      <c r="O31" s="221"/>
      <c r="P31" s="195">
        <f t="shared" si="1"/>
        <v>32</v>
      </c>
      <c r="Q31" s="155"/>
      <c r="R31" s="320"/>
      <c r="S31" s="320"/>
      <c r="T31" s="320"/>
      <c r="U31" s="320"/>
      <c r="V31" s="165"/>
      <c r="W31" s="165"/>
      <c r="X31" s="200"/>
      <c r="Y31" s="163"/>
      <c r="Z31" s="163"/>
      <c r="AA31" s="163"/>
      <c r="AB31" s="163"/>
      <c r="AC31" s="9"/>
      <c r="AQ31" s="91"/>
      <c r="AR31" s="91"/>
      <c r="AS31" s="91"/>
      <c r="AZ31" s="92"/>
    </row>
    <row r="32" spans="1:52" ht="13.5" customHeight="1">
      <c r="A32" s="146">
        <v>6</v>
      </c>
      <c r="B32" s="252" t="s">
        <v>367</v>
      </c>
      <c r="C32" s="221"/>
      <c r="D32" s="242">
        <v>5</v>
      </c>
      <c r="E32" s="244">
        <v>4</v>
      </c>
      <c r="F32" s="245">
        <v>5</v>
      </c>
      <c r="G32" s="224">
        <v>18</v>
      </c>
      <c r="H32" s="243">
        <f t="shared" si="0"/>
        <v>14</v>
      </c>
      <c r="I32" s="175"/>
      <c r="J32" s="150"/>
      <c r="K32" s="150"/>
      <c r="L32" s="150"/>
      <c r="M32" s="150"/>
      <c r="N32" s="152"/>
      <c r="O32" s="221"/>
      <c r="P32" s="195">
        <f t="shared" si="1"/>
        <v>32</v>
      </c>
      <c r="Q32" s="155"/>
      <c r="R32" s="320"/>
      <c r="S32" s="320"/>
      <c r="T32" s="320"/>
      <c r="U32" s="320"/>
      <c r="V32" s="165"/>
      <c r="W32" s="165"/>
      <c r="X32" s="200"/>
      <c r="Y32" s="163"/>
      <c r="Z32" s="163"/>
      <c r="AA32" s="163"/>
      <c r="AB32" s="163"/>
      <c r="AC32" s="9"/>
      <c r="AQ32" s="91"/>
      <c r="AR32" s="91"/>
      <c r="AS32" s="91"/>
      <c r="AZ32" s="92"/>
    </row>
    <row r="33" spans="1:52" ht="13.5" customHeight="1">
      <c r="A33" s="146">
        <v>7</v>
      </c>
      <c r="B33" s="110" t="s">
        <v>674</v>
      </c>
      <c r="C33" s="181"/>
      <c r="D33" s="242">
        <v>3</v>
      </c>
      <c r="E33" s="244">
        <v>5</v>
      </c>
      <c r="F33" s="245">
        <v>6</v>
      </c>
      <c r="G33" s="224">
        <v>18</v>
      </c>
      <c r="H33" s="243">
        <f t="shared" si="0"/>
        <v>14</v>
      </c>
      <c r="I33" s="175"/>
      <c r="J33" s="150"/>
      <c r="K33" s="150"/>
      <c r="L33" s="150"/>
      <c r="M33" s="150"/>
      <c r="N33" s="152"/>
      <c r="O33" s="221"/>
      <c r="P33" s="195">
        <f t="shared" si="1"/>
        <v>32</v>
      </c>
      <c r="Q33" s="155"/>
      <c r="R33" s="320"/>
      <c r="S33" s="320"/>
      <c r="T33" s="320"/>
      <c r="U33" s="320"/>
      <c r="V33" s="165"/>
      <c r="W33" s="165"/>
      <c r="X33" s="200"/>
      <c r="Y33" s="163"/>
      <c r="Z33" s="163"/>
      <c r="AA33" s="163"/>
      <c r="AB33" s="163"/>
      <c r="AC33" s="9"/>
      <c r="AQ33" s="91"/>
      <c r="AR33" s="91"/>
      <c r="AS33" s="91"/>
      <c r="AZ33" s="92"/>
    </row>
    <row r="34" spans="1:52" ht="13.5" customHeight="1">
      <c r="A34" s="146">
        <v>8</v>
      </c>
      <c r="B34" s="149"/>
      <c r="C34" s="181"/>
      <c r="D34" s="187"/>
      <c r="E34" s="131"/>
      <c r="F34" s="188"/>
      <c r="G34" s="225"/>
      <c r="H34" s="177"/>
      <c r="I34" s="175"/>
      <c r="J34" s="150"/>
      <c r="K34" s="150"/>
      <c r="L34" s="150"/>
      <c r="M34" s="150"/>
      <c r="N34" s="152"/>
      <c r="O34" s="221"/>
      <c r="P34" s="115"/>
      <c r="Q34" s="155"/>
      <c r="R34" s="320"/>
      <c r="S34" s="320"/>
      <c r="T34" s="320"/>
      <c r="U34" s="320"/>
      <c r="V34" s="165"/>
      <c r="W34" s="201"/>
      <c r="X34" s="163"/>
      <c r="Y34" s="163"/>
      <c r="Z34" s="163"/>
      <c r="AA34" s="163"/>
      <c r="AB34" s="163"/>
      <c r="AC34" s="9"/>
      <c r="AQ34" s="91"/>
      <c r="AR34" s="91"/>
      <c r="AS34" s="91"/>
      <c r="AZ34" s="92"/>
    </row>
    <row r="35" spans="1:52" ht="13.5" customHeight="1">
      <c r="A35" s="146"/>
      <c r="B35" s="149"/>
      <c r="C35" s="180"/>
      <c r="D35" s="187"/>
      <c r="E35" s="131"/>
      <c r="F35" s="188"/>
      <c r="G35" s="225"/>
      <c r="H35" s="177"/>
      <c r="I35" s="175"/>
      <c r="J35" s="150"/>
      <c r="K35" s="150"/>
      <c r="L35" s="150"/>
      <c r="M35" s="150"/>
      <c r="N35" s="152"/>
      <c r="O35" s="221"/>
      <c r="P35" s="116"/>
      <c r="Q35" s="155"/>
      <c r="R35" s="320"/>
      <c r="S35" s="320"/>
      <c r="T35" s="320"/>
      <c r="U35" s="320"/>
      <c r="V35" s="165"/>
      <c r="W35" s="201"/>
      <c r="X35" s="163"/>
      <c r="Y35" s="163"/>
      <c r="Z35" s="163"/>
      <c r="AA35" s="163"/>
      <c r="AB35" s="163"/>
      <c r="AC35" s="9"/>
      <c r="AQ35" s="91"/>
      <c r="AR35" s="91"/>
      <c r="AS35" s="91"/>
      <c r="AZ35" s="92"/>
    </row>
    <row r="36" spans="1:52" ht="13.5" customHeight="1" thickBot="1">
      <c r="A36" s="146"/>
      <c r="B36" s="147"/>
      <c r="C36" s="180"/>
      <c r="D36" s="189"/>
      <c r="E36" s="190"/>
      <c r="F36" s="191"/>
      <c r="G36" s="224"/>
      <c r="H36" s="178"/>
      <c r="I36" s="175"/>
      <c r="J36" s="150"/>
      <c r="K36" s="150"/>
      <c r="L36" s="150"/>
      <c r="M36" s="150"/>
      <c r="N36" s="152"/>
      <c r="O36" s="221"/>
      <c r="P36" s="117"/>
      <c r="Q36" s="155"/>
      <c r="R36" s="320"/>
      <c r="S36" s="320"/>
      <c r="T36" s="320"/>
      <c r="U36" s="320"/>
      <c r="V36" s="165"/>
      <c r="W36" s="165"/>
      <c r="X36" s="163"/>
      <c r="Y36" s="163"/>
      <c r="Z36" s="163"/>
      <c r="AA36" s="163"/>
      <c r="AB36" s="163"/>
      <c r="AC36" s="9"/>
      <c r="AQ36" s="91"/>
      <c r="AR36" s="91"/>
      <c r="AS36" s="91"/>
      <c r="AZ36" s="92"/>
    </row>
    <row r="37" spans="43:52" ht="13.5" customHeight="1">
      <c r="AQ37" s="91"/>
      <c r="AR37" s="91"/>
      <c r="AS37" s="91"/>
      <c r="AZ37" s="92"/>
    </row>
    <row r="38" spans="2:52" ht="13.5" customHeight="1">
      <c r="B38" s="89"/>
      <c r="AQ38" s="91"/>
      <c r="AR38" s="91"/>
      <c r="AS38" s="91"/>
      <c r="AZ38" s="92"/>
    </row>
    <row r="39" spans="16:52" ht="10.5" customHeight="1">
      <c r="P39" s="45"/>
      <c r="Q39" s="123"/>
      <c r="R39" s="106"/>
      <c r="S39" s="84"/>
      <c r="T39" s="84"/>
      <c r="U39" s="84"/>
      <c r="V39" s="107"/>
      <c r="AQ39" s="91"/>
      <c r="AR39" s="91"/>
      <c r="AS39" s="91"/>
      <c r="AZ39" s="92"/>
    </row>
    <row r="40" spans="1:52" ht="24" customHeight="1">
      <c r="A40" s="102"/>
      <c r="B40" s="50" t="s">
        <v>36</v>
      </c>
      <c r="AQ40" s="91"/>
      <c r="AR40" s="91"/>
      <c r="AS40" s="91"/>
      <c r="AZ40" s="92"/>
    </row>
    <row r="41" spans="1:52" ht="21" thickBot="1">
      <c r="A41" s="54"/>
      <c r="B41" s="102"/>
      <c r="AQ41" s="91"/>
      <c r="AR41" s="91"/>
      <c r="AS41" s="91"/>
      <c r="AZ41" s="92"/>
    </row>
    <row r="42" spans="1:52" ht="16.5" thickBot="1">
      <c r="A42" s="330" t="s">
        <v>6</v>
      </c>
      <c r="B42" s="330" t="s">
        <v>0</v>
      </c>
      <c r="C42" s="333" t="s">
        <v>3</v>
      </c>
      <c r="D42" s="325"/>
      <c r="E42" s="325"/>
      <c r="F42" s="325"/>
      <c r="G42" s="325"/>
      <c r="H42" s="325"/>
      <c r="I42" s="325"/>
      <c r="J42" s="326"/>
      <c r="K42" s="327"/>
      <c r="L42" s="324" t="s">
        <v>1</v>
      </c>
      <c r="M42" s="325"/>
      <c r="N42" s="325"/>
      <c r="O42" s="325"/>
      <c r="P42" s="325"/>
      <c r="Q42" s="325"/>
      <c r="R42" s="325"/>
      <c r="S42" s="326"/>
      <c r="T42" s="327"/>
      <c r="U42" s="324" t="s">
        <v>2</v>
      </c>
      <c r="V42" s="325"/>
      <c r="W42" s="325"/>
      <c r="X42" s="325"/>
      <c r="Y42" s="325"/>
      <c r="Z42" s="325"/>
      <c r="AA42" s="325"/>
      <c r="AB42" s="326"/>
      <c r="AC42" s="327"/>
      <c r="AD42" s="328" t="s">
        <v>4</v>
      </c>
      <c r="AF42" s="91" t="s">
        <v>379</v>
      </c>
      <c r="AK42" s="91" t="s">
        <v>493</v>
      </c>
      <c r="AO42" s="91" t="s">
        <v>549</v>
      </c>
      <c r="AQ42" s="91"/>
      <c r="AR42" s="91"/>
      <c r="AS42" s="91"/>
      <c r="AT42" s="91"/>
      <c r="AU42" s="91"/>
      <c r="AX42" s="113"/>
      <c r="AZ42" s="92"/>
    </row>
    <row r="43" spans="1:52" ht="51.75" thickBot="1">
      <c r="A43" s="331"/>
      <c r="B43" s="332"/>
      <c r="C43" s="23" t="s">
        <v>20</v>
      </c>
      <c r="D43" s="34" t="s">
        <v>24</v>
      </c>
      <c r="E43" s="23" t="s">
        <v>21</v>
      </c>
      <c r="F43" s="34" t="s">
        <v>25</v>
      </c>
      <c r="G43" s="24" t="s">
        <v>45</v>
      </c>
      <c r="H43" s="24" t="s">
        <v>26</v>
      </c>
      <c r="I43" s="25" t="s">
        <v>23</v>
      </c>
      <c r="J43" s="26" t="s">
        <v>28</v>
      </c>
      <c r="K43" s="30" t="s">
        <v>27</v>
      </c>
      <c r="L43" s="23" t="s">
        <v>20</v>
      </c>
      <c r="M43" s="34" t="s">
        <v>24</v>
      </c>
      <c r="N43" s="23" t="s">
        <v>21</v>
      </c>
      <c r="O43" s="34" t="s">
        <v>25</v>
      </c>
      <c r="P43" s="24" t="s">
        <v>22</v>
      </c>
      <c r="Q43" s="24" t="s">
        <v>26</v>
      </c>
      <c r="R43" s="25" t="s">
        <v>23</v>
      </c>
      <c r="S43" s="26" t="s">
        <v>28</v>
      </c>
      <c r="T43" s="30" t="s">
        <v>27</v>
      </c>
      <c r="U43" s="23" t="s">
        <v>20</v>
      </c>
      <c r="V43" s="34" t="s">
        <v>24</v>
      </c>
      <c r="W43" s="23" t="s">
        <v>21</v>
      </c>
      <c r="X43" s="34" t="s">
        <v>25</v>
      </c>
      <c r="Y43" s="24" t="s">
        <v>22</v>
      </c>
      <c r="Z43" s="24" t="s">
        <v>26</v>
      </c>
      <c r="AA43" s="25" t="s">
        <v>23</v>
      </c>
      <c r="AB43" s="26" t="s">
        <v>28</v>
      </c>
      <c r="AC43" s="30" t="s">
        <v>27</v>
      </c>
      <c r="AD43" s="329"/>
      <c r="AF43" s="91" t="s">
        <v>17</v>
      </c>
      <c r="AK43" s="91" t="s">
        <v>17</v>
      </c>
      <c r="AO43" s="91" t="s">
        <v>17</v>
      </c>
      <c r="AQ43" s="91"/>
      <c r="AR43" s="91"/>
      <c r="AS43" s="91"/>
      <c r="AT43" s="91"/>
      <c r="AU43" s="91"/>
      <c r="AZ43" s="92"/>
    </row>
    <row r="44" spans="1:52" ht="12.75">
      <c r="A44" s="5">
        <v>1</v>
      </c>
      <c r="B44" s="44" t="s">
        <v>344</v>
      </c>
      <c r="C44" s="40">
        <v>761</v>
      </c>
      <c r="D44" s="41">
        <v>7</v>
      </c>
      <c r="E44" s="17"/>
      <c r="F44" s="18"/>
      <c r="G44" s="10"/>
      <c r="H44" s="10"/>
      <c r="I44" s="10"/>
      <c r="J44" s="27"/>
      <c r="K44" s="31">
        <f>D44</f>
        <v>7</v>
      </c>
      <c r="L44" s="40">
        <v>1256</v>
      </c>
      <c r="M44" s="41">
        <v>12</v>
      </c>
      <c r="N44" s="17"/>
      <c r="O44" s="18"/>
      <c r="P44" s="10"/>
      <c r="Q44" s="10"/>
      <c r="R44" s="10"/>
      <c r="S44" s="27"/>
      <c r="T44" s="31">
        <f>M44</f>
        <v>12</v>
      </c>
      <c r="U44" s="40">
        <v>4285</v>
      </c>
      <c r="V44" s="41">
        <v>42</v>
      </c>
      <c r="W44" s="17"/>
      <c r="X44" s="18"/>
      <c r="Y44" s="10"/>
      <c r="Z44" s="10"/>
      <c r="AA44" s="10"/>
      <c r="AB44" s="27"/>
      <c r="AC44" s="31">
        <f>V44</f>
        <v>42</v>
      </c>
      <c r="AD44" s="5">
        <f>K44+T44+AC44</f>
        <v>61</v>
      </c>
      <c r="AF44" s="227" t="s">
        <v>380</v>
      </c>
      <c r="AK44" s="64" t="s">
        <v>494</v>
      </c>
      <c r="AO44" s="91" t="s">
        <v>550</v>
      </c>
      <c r="AQ44" s="91"/>
      <c r="AR44" s="91"/>
      <c r="AS44" s="91"/>
      <c r="AT44" s="91"/>
      <c r="AU44" s="91"/>
      <c r="AZ44" s="92"/>
    </row>
    <row r="45" spans="1:52" ht="15.75">
      <c r="A45" s="42">
        <v>2</v>
      </c>
      <c r="B45" s="36" t="s">
        <v>346</v>
      </c>
      <c r="C45" s="19"/>
      <c r="D45" s="20"/>
      <c r="E45" s="19"/>
      <c r="F45" s="20"/>
      <c r="G45" s="38">
        <v>3</v>
      </c>
      <c r="H45" s="38">
        <f>G45*2</f>
        <v>6</v>
      </c>
      <c r="I45" s="38">
        <v>328</v>
      </c>
      <c r="J45" s="39">
        <v>3</v>
      </c>
      <c r="K45" s="32">
        <f>H45+J45</f>
        <v>9</v>
      </c>
      <c r="L45" s="19"/>
      <c r="M45" s="20"/>
      <c r="N45" s="19"/>
      <c r="O45" s="20"/>
      <c r="P45" s="38">
        <v>16</v>
      </c>
      <c r="Q45" s="38">
        <f>P45*2</f>
        <v>32</v>
      </c>
      <c r="R45" s="38">
        <f>3020+1698</f>
        <v>4718</v>
      </c>
      <c r="S45" s="111">
        <v>47</v>
      </c>
      <c r="T45" s="32">
        <f>Q45+S45</f>
        <v>79</v>
      </c>
      <c r="U45" s="19"/>
      <c r="V45" s="20"/>
      <c r="W45" s="19"/>
      <c r="X45" s="20"/>
      <c r="Y45" s="38">
        <v>38</v>
      </c>
      <c r="Z45" s="38">
        <f>Y45*2</f>
        <v>76</v>
      </c>
      <c r="AA45" s="38">
        <v>7014</v>
      </c>
      <c r="AB45" s="39">
        <v>70</v>
      </c>
      <c r="AC45" s="32">
        <f>Z45+AB45</f>
        <v>146</v>
      </c>
      <c r="AD45" s="3">
        <f>K45+T45+AC45</f>
        <v>234</v>
      </c>
      <c r="AF45" s="92" t="s">
        <v>381</v>
      </c>
      <c r="AK45" s="64" t="s">
        <v>495</v>
      </c>
      <c r="AO45" s="91" t="s">
        <v>551</v>
      </c>
      <c r="AQ45" s="91"/>
      <c r="AR45" s="91"/>
      <c r="AS45" s="91"/>
      <c r="AT45" s="91"/>
      <c r="AU45" s="91"/>
      <c r="AX45" s="114"/>
      <c r="AZ45" s="92"/>
    </row>
    <row r="46" spans="1:52" ht="13.5" thickBot="1">
      <c r="A46" s="42">
        <v>3</v>
      </c>
      <c r="B46" s="37" t="s">
        <v>345</v>
      </c>
      <c r="C46" s="21"/>
      <c r="D46" s="22"/>
      <c r="E46" s="60">
        <v>40</v>
      </c>
      <c r="F46" s="61">
        <f>E46</f>
        <v>40</v>
      </c>
      <c r="G46" s="7"/>
      <c r="H46" s="7"/>
      <c r="I46" s="7"/>
      <c r="J46" s="29"/>
      <c r="K46" s="33">
        <f>F46</f>
        <v>40</v>
      </c>
      <c r="L46" s="21"/>
      <c r="M46" s="22"/>
      <c r="N46" s="60">
        <v>29</v>
      </c>
      <c r="O46" s="61">
        <f>N46</f>
        <v>29</v>
      </c>
      <c r="P46" s="7"/>
      <c r="Q46" s="7"/>
      <c r="R46" s="7"/>
      <c r="S46" s="29"/>
      <c r="T46" s="33">
        <f>O46</f>
        <v>29</v>
      </c>
      <c r="U46" s="21"/>
      <c r="V46" s="22"/>
      <c r="W46" s="60">
        <v>30</v>
      </c>
      <c r="X46" s="61">
        <f>W46</f>
        <v>30</v>
      </c>
      <c r="Y46" s="7"/>
      <c r="Z46" s="7"/>
      <c r="AA46" s="7"/>
      <c r="AB46" s="29"/>
      <c r="AC46" s="33">
        <f>X46</f>
        <v>30</v>
      </c>
      <c r="AD46" s="4">
        <f>K46+T46+AC46</f>
        <v>99</v>
      </c>
      <c r="AF46" s="227" t="s">
        <v>382</v>
      </c>
      <c r="AK46" s="91" t="s">
        <v>496</v>
      </c>
      <c r="AO46" s="91" t="s">
        <v>552</v>
      </c>
      <c r="AQ46" s="91"/>
      <c r="AR46" s="91"/>
      <c r="AS46" s="91"/>
      <c r="AT46" s="91"/>
      <c r="AU46" s="91"/>
      <c r="AZ46" s="92"/>
    </row>
    <row r="47" spans="1:52" ht="12.75">
      <c r="A47" s="42">
        <v>4</v>
      </c>
      <c r="B47" s="44" t="s">
        <v>349</v>
      </c>
      <c r="C47" s="40">
        <v>4557</v>
      </c>
      <c r="D47" s="41">
        <v>45</v>
      </c>
      <c r="E47" s="17"/>
      <c r="F47" s="18"/>
      <c r="G47" s="10"/>
      <c r="H47" s="10"/>
      <c r="I47" s="10"/>
      <c r="J47" s="27"/>
      <c r="K47" s="31">
        <f>D47</f>
        <v>45</v>
      </c>
      <c r="L47" s="40">
        <v>2559</v>
      </c>
      <c r="M47" s="41">
        <v>25</v>
      </c>
      <c r="N47" s="17"/>
      <c r="O47" s="18"/>
      <c r="P47" s="10"/>
      <c r="Q47" s="10"/>
      <c r="R47" s="10"/>
      <c r="S47" s="27"/>
      <c r="T47" s="31">
        <f>M47</f>
        <v>25</v>
      </c>
      <c r="U47" s="40">
        <v>10529</v>
      </c>
      <c r="V47" s="41">
        <v>105</v>
      </c>
      <c r="W47" s="17"/>
      <c r="X47" s="18"/>
      <c r="Y47" s="10"/>
      <c r="Z47" s="10"/>
      <c r="AA47" s="10"/>
      <c r="AB47" s="27"/>
      <c r="AC47" s="31">
        <f>V47</f>
        <v>105</v>
      </c>
      <c r="AD47" s="5">
        <f aca="true" t="shared" si="2" ref="AD47:AD61">K47+T47+AC47</f>
        <v>175</v>
      </c>
      <c r="AF47" s="228" t="s">
        <v>383</v>
      </c>
      <c r="AK47" s="124" t="s">
        <v>497</v>
      </c>
      <c r="AO47" s="91" t="s">
        <v>553</v>
      </c>
      <c r="AP47" s="124"/>
      <c r="AQ47" s="91"/>
      <c r="AR47" s="91"/>
      <c r="AS47" s="91"/>
      <c r="AT47" s="91"/>
      <c r="AU47" s="91"/>
      <c r="AZ47" s="92"/>
    </row>
    <row r="48" spans="1:52" ht="12.75">
      <c r="A48" s="42">
        <v>5</v>
      </c>
      <c r="B48" s="36" t="s">
        <v>354</v>
      </c>
      <c r="C48" s="19"/>
      <c r="D48" s="20"/>
      <c r="E48" s="19"/>
      <c r="F48" s="20"/>
      <c r="G48" s="38">
        <v>3</v>
      </c>
      <c r="H48" s="38">
        <f>G48*2</f>
        <v>6</v>
      </c>
      <c r="I48" s="38">
        <v>281</v>
      </c>
      <c r="J48" s="39">
        <v>2</v>
      </c>
      <c r="K48" s="32">
        <f>H48+J48</f>
        <v>8</v>
      </c>
      <c r="L48" s="19"/>
      <c r="M48" s="20"/>
      <c r="N48" s="19"/>
      <c r="O48" s="20"/>
      <c r="P48" s="38">
        <v>9</v>
      </c>
      <c r="Q48" s="38">
        <f>P48*2</f>
        <v>18</v>
      </c>
      <c r="R48" s="38">
        <f>2731+476</f>
        <v>3207</v>
      </c>
      <c r="S48" s="39">
        <v>32</v>
      </c>
      <c r="T48" s="32">
        <f>Q48+S48</f>
        <v>50</v>
      </c>
      <c r="U48" s="19"/>
      <c r="V48" s="20"/>
      <c r="W48" s="19"/>
      <c r="X48" s="20"/>
      <c r="Y48" s="38">
        <v>25</v>
      </c>
      <c r="Z48" s="38">
        <f>Y48*2</f>
        <v>50</v>
      </c>
      <c r="AA48" s="38">
        <v>3560</v>
      </c>
      <c r="AB48" s="39">
        <v>35</v>
      </c>
      <c r="AC48" s="32">
        <f>Z48+AB48</f>
        <v>85</v>
      </c>
      <c r="AD48" s="3">
        <f t="shared" si="2"/>
        <v>143</v>
      </c>
      <c r="AF48" s="227" t="s">
        <v>384</v>
      </c>
      <c r="AK48" s="91" t="s">
        <v>498</v>
      </c>
      <c r="AO48" s="91" t="s">
        <v>554</v>
      </c>
      <c r="AP48" s="64"/>
      <c r="AQ48" s="91"/>
      <c r="AR48" s="91"/>
      <c r="AS48" s="91"/>
      <c r="AT48" s="91"/>
      <c r="AU48" s="91"/>
      <c r="AZ48" s="92"/>
    </row>
    <row r="49" spans="1:52" ht="13.5" thickBot="1">
      <c r="A49" s="42">
        <v>6</v>
      </c>
      <c r="B49" s="37" t="s">
        <v>348</v>
      </c>
      <c r="C49" s="21"/>
      <c r="D49" s="22"/>
      <c r="E49" s="60">
        <v>47</v>
      </c>
      <c r="F49" s="61">
        <f>E49</f>
        <v>47</v>
      </c>
      <c r="G49" s="7"/>
      <c r="H49" s="7"/>
      <c r="I49" s="7"/>
      <c r="J49" s="29"/>
      <c r="K49" s="33">
        <f>F49</f>
        <v>47</v>
      </c>
      <c r="L49" s="21"/>
      <c r="M49" s="22"/>
      <c r="N49" s="60">
        <v>47</v>
      </c>
      <c r="O49" s="61">
        <f>N49</f>
        <v>47</v>
      </c>
      <c r="P49" s="7"/>
      <c r="Q49" s="7"/>
      <c r="R49" s="7"/>
      <c r="S49" s="29"/>
      <c r="T49" s="33">
        <f>O49</f>
        <v>47</v>
      </c>
      <c r="U49" s="21"/>
      <c r="V49" s="22"/>
      <c r="W49" s="60">
        <v>59</v>
      </c>
      <c r="X49" s="61">
        <f>W49</f>
        <v>59</v>
      </c>
      <c r="Y49" s="7"/>
      <c r="Z49" s="7"/>
      <c r="AA49" s="7"/>
      <c r="AB49" s="29"/>
      <c r="AC49" s="33">
        <f>X49</f>
        <v>59</v>
      </c>
      <c r="AD49" s="4">
        <f t="shared" si="2"/>
        <v>153</v>
      </c>
      <c r="AF49" s="228" t="s">
        <v>385</v>
      </c>
      <c r="AK49" s="91" t="s">
        <v>499</v>
      </c>
      <c r="AO49" s="91" t="s">
        <v>555</v>
      </c>
      <c r="AP49" s="124"/>
      <c r="AQ49" s="91"/>
      <c r="AR49" s="91"/>
      <c r="AS49" s="91"/>
      <c r="AT49" s="91"/>
      <c r="AU49" s="91"/>
      <c r="AZ49" s="92"/>
    </row>
    <row r="50" spans="1:52" ht="12.75">
      <c r="A50" s="42">
        <v>7</v>
      </c>
      <c r="B50" s="44" t="s">
        <v>350</v>
      </c>
      <c r="C50" s="40">
        <v>2889</v>
      </c>
      <c r="D50" s="41">
        <v>28</v>
      </c>
      <c r="E50" s="17"/>
      <c r="F50" s="18"/>
      <c r="G50" s="10"/>
      <c r="H50" s="10"/>
      <c r="I50" s="10"/>
      <c r="J50" s="27"/>
      <c r="K50" s="31">
        <f>D50</f>
        <v>28</v>
      </c>
      <c r="L50" s="40">
        <v>2835</v>
      </c>
      <c r="M50" s="41">
        <v>28</v>
      </c>
      <c r="N50" s="17"/>
      <c r="O50" s="18"/>
      <c r="P50" s="10"/>
      <c r="Q50" s="10"/>
      <c r="R50" s="10"/>
      <c r="S50" s="27"/>
      <c r="T50" s="31">
        <f>M50</f>
        <v>28</v>
      </c>
      <c r="U50" s="40">
        <v>2650</v>
      </c>
      <c r="V50" s="41">
        <v>26</v>
      </c>
      <c r="W50" s="17"/>
      <c r="X50" s="18"/>
      <c r="Y50" s="10"/>
      <c r="Z50" s="10"/>
      <c r="AA50" s="10"/>
      <c r="AB50" s="27"/>
      <c r="AC50" s="31">
        <f>V50</f>
        <v>26</v>
      </c>
      <c r="AD50" s="5">
        <f t="shared" si="2"/>
        <v>82</v>
      </c>
      <c r="AF50" s="92" t="s">
        <v>386</v>
      </c>
      <c r="AK50" s="124" t="s">
        <v>500</v>
      </c>
      <c r="AO50" s="91" t="s">
        <v>556</v>
      </c>
      <c r="AP50" s="64"/>
      <c r="AQ50" s="91"/>
      <c r="AR50" s="91"/>
      <c r="AS50" s="91"/>
      <c r="AT50" s="91"/>
      <c r="AU50" s="91"/>
      <c r="AZ50" s="92"/>
    </row>
    <row r="51" spans="1:52" ht="12.75">
      <c r="A51" s="42">
        <v>8</v>
      </c>
      <c r="B51" s="36" t="s">
        <v>356</v>
      </c>
      <c r="C51" s="19"/>
      <c r="D51" s="20"/>
      <c r="E51" s="19"/>
      <c r="F51" s="20"/>
      <c r="G51" s="38">
        <v>2</v>
      </c>
      <c r="H51" s="38">
        <f>G51*2</f>
        <v>4</v>
      </c>
      <c r="I51" s="38">
        <v>154</v>
      </c>
      <c r="J51" s="39">
        <v>1</v>
      </c>
      <c r="K51" s="32">
        <f>H51+J51</f>
        <v>5</v>
      </c>
      <c r="L51" s="19"/>
      <c r="M51" s="20"/>
      <c r="N51" s="19"/>
      <c r="O51" s="20"/>
      <c r="P51" s="38">
        <v>4</v>
      </c>
      <c r="Q51" s="38">
        <f>P51*2</f>
        <v>8</v>
      </c>
      <c r="R51" s="38">
        <v>1054</v>
      </c>
      <c r="S51" s="39">
        <v>10</v>
      </c>
      <c r="T51" s="32">
        <f>Q51+S51</f>
        <v>18</v>
      </c>
      <c r="U51" s="19"/>
      <c r="V51" s="20"/>
      <c r="W51" s="19"/>
      <c r="X51" s="20"/>
      <c r="Y51" s="38">
        <v>9</v>
      </c>
      <c r="Z51" s="38">
        <f>Y51*2</f>
        <v>18</v>
      </c>
      <c r="AA51" s="38">
        <v>2586</v>
      </c>
      <c r="AB51" s="39">
        <v>25</v>
      </c>
      <c r="AC51" s="32">
        <f>Z51+AB51</f>
        <v>43</v>
      </c>
      <c r="AD51" s="3">
        <f t="shared" si="2"/>
        <v>66</v>
      </c>
      <c r="AF51" s="228" t="s">
        <v>387</v>
      </c>
      <c r="AK51" s="124" t="s">
        <v>501</v>
      </c>
      <c r="AO51" s="91" t="s">
        <v>557</v>
      </c>
      <c r="AP51" s="64"/>
      <c r="AQ51" s="91"/>
      <c r="AR51" s="91"/>
      <c r="AS51" s="91"/>
      <c r="AT51" s="91"/>
      <c r="AU51" s="91"/>
      <c r="AZ51" s="92"/>
    </row>
    <row r="52" spans="1:52" ht="13.5" thickBot="1">
      <c r="A52" s="42">
        <v>9</v>
      </c>
      <c r="B52" s="37" t="s">
        <v>656</v>
      </c>
      <c r="C52" s="21"/>
      <c r="D52" s="22"/>
      <c r="E52" s="60">
        <v>22</v>
      </c>
      <c r="F52" s="61">
        <f>E52</f>
        <v>22</v>
      </c>
      <c r="G52" s="7"/>
      <c r="H52" s="7"/>
      <c r="I52" s="7"/>
      <c r="J52" s="29"/>
      <c r="K52" s="33">
        <f>F52</f>
        <v>22</v>
      </c>
      <c r="L52" s="21"/>
      <c r="M52" s="22"/>
      <c r="N52" s="60">
        <v>9</v>
      </c>
      <c r="O52" s="61">
        <f>N52</f>
        <v>9</v>
      </c>
      <c r="P52" s="7"/>
      <c r="Q52" s="7"/>
      <c r="R52" s="7"/>
      <c r="S52" s="29"/>
      <c r="T52" s="33">
        <f>O52</f>
        <v>9</v>
      </c>
      <c r="U52" s="21"/>
      <c r="V52" s="22"/>
      <c r="W52" s="60">
        <v>29</v>
      </c>
      <c r="X52" s="61">
        <f>W52</f>
        <v>29</v>
      </c>
      <c r="Y52" s="7"/>
      <c r="Z52" s="7"/>
      <c r="AA52" s="7"/>
      <c r="AB52" s="29"/>
      <c r="AC52" s="33">
        <f>X52</f>
        <v>29</v>
      </c>
      <c r="AD52" s="4">
        <f t="shared" si="2"/>
        <v>60</v>
      </c>
      <c r="AF52" s="227" t="s">
        <v>388</v>
      </c>
      <c r="AK52" s="64" t="s">
        <v>502</v>
      </c>
      <c r="AO52" s="91" t="s">
        <v>558</v>
      </c>
      <c r="AQ52" s="91"/>
      <c r="AR52" s="91"/>
      <c r="AS52" s="91"/>
      <c r="AT52" s="91"/>
      <c r="AU52" s="91"/>
      <c r="AZ52" s="92"/>
    </row>
    <row r="53" spans="1:52" ht="12.75">
      <c r="A53" s="42">
        <v>10</v>
      </c>
      <c r="B53" s="44" t="s">
        <v>351</v>
      </c>
      <c r="C53" s="40">
        <v>1756</v>
      </c>
      <c r="D53" s="41">
        <v>17</v>
      </c>
      <c r="E53" s="17"/>
      <c r="F53" s="18"/>
      <c r="G53" s="10"/>
      <c r="H53" s="10"/>
      <c r="I53" s="10"/>
      <c r="J53" s="27"/>
      <c r="K53" s="31">
        <f>D53</f>
        <v>17</v>
      </c>
      <c r="L53" s="40">
        <v>4035</v>
      </c>
      <c r="M53" s="41">
        <v>40</v>
      </c>
      <c r="N53" s="17"/>
      <c r="O53" s="18"/>
      <c r="P53" s="10"/>
      <c r="Q53" s="10"/>
      <c r="R53" s="10"/>
      <c r="S53" s="27"/>
      <c r="T53" s="31">
        <f>M53</f>
        <v>40</v>
      </c>
      <c r="U53" s="40">
        <v>6105</v>
      </c>
      <c r="V53" s="41">
        <v>61</v>
      </c>
      <c r="W53" s="17"/>
      <c r="X53" s="18"/>
      <c r="Y53" s="10"/>
      <c r="Z53" s="10"/>
      <c r="AA53" s="10"/>
      <c r="AB53" s="27"/>
      <c r="AC53" s="31">
        <f>V53</f>
        <v>61</v>
      </c>
      <c r="AD53" s="5">
        <f t="shared" si="2"/>
        <v>118</v>
      </c>
      <c r="AF53" s="92" t="s">
        <v>389</v>
      </c>
      <c r="AK53" s="124" t="s">
        <v>503</v>
      </c>
      <c r="AO53" s="91" t="s">
        <v>559</v>
      </c>
      <c r="AP53" s="124"/>
      <c r="AQ53" s="91"/>
      <c r="AR53" s="91"/>
      <c r="AS53" s="91"/>
      <c r="AT53" s="91"/>
      <c r="AU53" s="91"/>
      <c r="AZ53" s="92"/>
    </row>
    <row r="54" spans="1:52" ht="12.75">
      <c r="A54" s="42">
        <v>11</v>
      </c>
      <c r="B54" s="36" t="s">
        <v>352</v>
      </c>
      <c r="C54" s="19"/>
      <c r="D54" s="20"/>
      <c r="E54" s="19"/>
      <c r="F54" s="20"/>
      <c r="G54" s="38"/>
      <c r="H54" s="38">
        <f>G54*2</f>
        <v>0</v>
      </c>
      <c r="I54" s="38"/>
      <c r="J54" s="39"/>
      <c r="K54" s="32">
        <f>H54+J54</f>
        <v>0</v>
      </c>
      <c r="L54" s="19"/>
      <c r="M54" s="20"/>
      <c r="N54" s="19"/>
      <c r="O54" s="20"/>
      <c r="P54" s="38">
        <v>14</v>
      </c>
      <c r="Q54" s="38">
        <f>P54*2</f>
        <v>28</v>
      </c>
      <c r="R54" s="38">
        <f>1865+1954</f>
        <v>3819</v>
      </c>
      <c r="S54" s="39">
        <v>38</v>
      </c>
      <c r="T54" s="32">
        <f>Q54+S54</f>
        <v>66</v>
      </c>
      <c r="U54" s="19"/>
      <c r="V54" s="20"/>
      <c r="W54" s="19"/>
      <c r="X54" s="20"/>
      <c r="Y54" s="38">
        <v>29</v>
      </c>
      <c r="Z54" s="38">
        <f>Y54*2</f>
        <v>58</v>
      </c>
      <c r="AA54" s="38">
        <v>5973</v>
      </c>
      <c r="AB54" s="39">
        <v>59</v>
      </c>
      <c r="AC54" s="32">
        <f>Z54+AB54</f>
        <v>117</v>
      </c>
      <c r="AD54" s="3">
        <f t="shared" si="2"/>
        <v>183</v>
      </c>
      <c r="AF54" s="227" t="s">
        <v>390</v>
      </c>
      <c r="AK54" s="124" t="s">
        <v>504</v>
      </c>
      <c r="AO54" s="91" t="s">
        <v>560</v>
      </c>
      <c r="AP54" s="124"/>
      <c r="AQ54" s="91"/>
      <c r="AR54" s="91"/>
      <c r="AS54" s="91"/>
      <c r="AT54" s="91"/>
      <c r="AU54" s="91"/>
      <c r="AZ54" s="92"/>
    </row>
    <row r="55" spans="1:52" ht="13.5" thickBot="1">
      <c r="A55" s="42">
        <v>12</v>
      </c>
      <c r="B55" s="37" t="s">
        <v>347</v>
      </c>
      <c r="C55" s="21"/>
      <c r="D55" s="22"/>
      <c r="E55" s="60">
        <v>11</v>
      </c>
      <c r="F55" s="61">
        <f>E55</f>
        <v>11</v>
      </c>
      <c r="G55" s="7"/>
      <c r="H55" s="7"/>
      <c r="I55" s="7"/>
      <c r="J55" s="29"/>
      <c r="K55" s="33">
        <f>F55</f>
        <v>11</v>
      </c>
      <c r="L55" s="21"/>
      <c r="M55" s="22"/>
      <c r="N55" s="60">
        <v>3</v>
      </c>
      <c r="O55" s="61">
        <f>N55</f>
        <v>3</v>
      </c>
      <c r="P55" s="7"/>
      <c r="Q55" s="7"/>
      <c r="R55" s="7"/>
      <c r="S55" s="29"/>
      <c r="T55" s="33">
        <f>O55</f>
        <v>3</v>
      </c>
      <c r="U55" s="21"/>
      <c r="V55" s="22"/>
      <c r="W55" s="60">
        <v>34</v>
      </c>
      <c r="X55" s="61">
        <f>W55</f>
        <v>34</v>
      </c>
      <c r="Y55" s="7"/>
      <c r="Z55" s="7"/>
      <c r="AA55" s="7"/>
      <c r="AB55" s="29"/>
      <c r="AC55" s="33">
        <f>X55</f>
        <v>34</v>
      </c>
      <c r="AD55" s="4">
        <f t="shared" si="2"/>
        <v>48</v>
      </c>
      <c r="AF55" s="92" t="s">
        <v>391</v>
      </c>
      <c r="AK55" s="91" t="s">
        <v>505</v>
      </c>
      <c r="AO55" s="91" t="s">
        <v>561</v>
      </c>
      <c r="AP55" s="64"/>
      <c r="AQ55" s="91"/>
      <c r="AR55" s="91"/>
      <c r="AS55" s="91"/>
      <c r="AT55" s="91"/>
      <c r="AU55" s="91"/>
      <c r="AZ55" s="92"/>
    </row>
    <row r="56" spans="1:52" ht="12.75">
      <c r="A56" s="42">
        <v>13</v>
      </c>
      <c r="B56" s="44" t="s">
        <v>659</v>
      </c>
      <c r="C56" s="40">
        <v>1301</v>
      </c>
      <c r="D56" s="41">
        <v>13</v>
      </c>
      <c r="E56" s="17"/>
      <c r="F56" s="18"/>
      <c r="G56" s="10"/>
      <c r="H56" s="10"/>
      <c r="I56" s="10"/>
      <c r="J56" s="27"/>
      <c r="K56" s="31">
        <f>D56</f>
        <v>13</v>
      </c>
      <c r="L56" s="40">
        <v>1576</v>
      </c>
      <c r="M56" s="41">
        <v>15</v>
      </c>
      <c r="N56" s="17"/>
      <c r="O56" s="18"/>
      <c r="P56" s="10"/>
      <c r="Q56" s="10"/>
      <c r="R56" s="10"/>
      <c r="S56" s="27"/>
      <c r="T56" s="31">
        <f>M56</f>
        <v>15</v>
      </c>
      <c r="U56" s="40">
        <v>3323</v>
      </c>
      <c r="V56" s="41">
        <v>33</v>
      </c>
      <c r="W56" s="17"/>
      <c r="X56" s="18"/>
      <c r="Y56" s="10"/>
      <c r="Z56" s="10"/>
      <c r="AA56" s="10"/>
      <c r="AB56" s="27"/>
      <c r="AC56" s="31">
        <f>V56</f>
        <v>33</v>
      </c>
      <c r="AD56" s="5">
        <f t="shared" si="2"/>
        <v>61</v>
      </c>
      <c r="AF56" s="228" t="s">
        <v>392</v>
      </c>
      <c r="AK56" s="64" t="s">
        <v>506</v>
      </c>
      <c r="AO56" s="91" t="s">
        <v>562</v>
      </c>
      <c r="AP56" s="64"/>
      <c r="AQ56" s="91"/>
      <c r="AR56" s="91"/>
      <c r="AS56" s="91"/>
      <c r="AT56" s="91"/>
      <c r="AU56" s="91"/>
      <c r="AZ56" s="92"/>
    </row>
    <row r="57" spans="1:52" ht="12.75">
      <c r="A57" s="42">
        <v>14</v>
      </c>
      <c r="B57" s="36" t="s">
        <v>658</v>
      </c>
      <c r="C57" s="19"/>
      <c r="D57" s="20"/>
      <c r="E57" s="19"/>
      <c r="F57" s="20"/>
      <c r="G57" s="38"/>
      <c r="H57" s="38">
        <f>G57*2</f>
        <v>0</v>
      </c>
      <c r="I57" s="38"/>
      <c r="J57" s="39"/>
      <c r="K57" s="32">
        <f>H57+J57</f>
        <v>0</v>
      </c>
      <c r="L57" s="19"/>
      <c r="M57" s="20"/>
      <c r="N57" s="19"/>
      <c r="O57" s="20"/>
      <c r="P57" s="38">
        <v>9</v>
      </c>
      <c r="Q57" s="38">
        <f>P57*2</f>
        <v>18</v>
      </c>
      <c r="R57" s="38">
        <v>2287</v>
      </c>
      <c r="S57" s="39">
        <v>22</v>
      </c>
      <c r="T57" s="32">
        <f>Q57+S57</f>
        <v>40</v>
      </c>
      <c r="U57" s="19"/>
      <c r="V57" s="20"/>
      <c r="W57" s="19"/>
      <c r="X57" s="20"/>
      <c r="Y57" s="38">
        <v>35</v>
      </c>
      <c r="Z57" s="38">
        <f>Y57*2</f>
        <v>70</v>
      </c>
      <c r="AA57" s="38">
        <v>4674</v>
      </c>
      <c r="AB57" s="39">
        <v>46</v>
      </c>
      <c r="AC57" s="32">
        <f>Z57+AB57</f>
        <v>116</v>
      </c>
      <c r="AD57" s="3">
        <f t="shared" si="2"/>
        <v>156</v>
      </c>
      <c r="AF57" s="228" t="s">
        <v>393</v>
      </c>
      <c r="AK57" s="91" t="s">
        <v>507</v>
      </c>
      <c r="AO57" s="91" t="s">
        <v>563</v>
      </c>
      <c r="AP57" s="124"/>
      <c r="AQ57" s="91"/>
      <c r="AR57" s="91"/>
      <c r="AS57" s="91"/>
      <c r="AT57" s="91"/>
      <c r="AU57" s="91"/>
      <c r="AZ57" s="92"/>
    </row>
    <row r="58" spans="1:52" ht="13.5" thickBot="1">
      <c r="A58" s="42">
        <v>15</v>
      </c>
      <c r="B58" s="37" t="s">
        <v>657</v>
      </c>
      <c r="C58" s="21"/>
      <c r="D58" s="22"/>
      <c r="E58" s="60">
        <v>18</v>
      </c>
      <c r="F58" s="61">
        <f>E58</f>
        <v>18</v>
      </c>
      <c r="G58" s="7"/>
      <c r="H58" s="7"/>
      <c r="I58" s="7"/>
      <c r="J58" s="29"/>
      <c r="K58" s="33">
        <f>F58</f>
        <v>18</v>
      </c>
      <c r="L58" s="21"/>
      <c r="M58" s="22"/>
      <c r="N58" s="60">
        <v>9</v>
      </c>
      <c r="O58" s="61">
        <f>N58</f>
        <v>9</v>
      </c>
      <c r="P58" s="7"/>
      <c r="Q58" s="7"/>
      <c r="R58" s="7"/>
      <c r="S58" s="29"/>
      <c r="T58" s="33">
        <f>O58</f>
        <v>9</v>
      </c>
      <c r="U58" s="21"/>
      <c r="V58" s="22"/>
      <c r="W58" s="60">
        <v>29</v>
      </c>
      <c r="X58" s="61">
        <f>W58</f>
        <v>29</v>
      </c>
      <c r="Y58" s="7"/>
      <c r="Z58" s="7"/>
      <c r="AA58" s="7"/>
      <c r="AB58" s="29"/>
      <c r="AC58" s="33">
        <f>X58</f>
        <v>29</v>
      </c>
      <c r="AD58" s="4">
        <f t="shared" si="2"/>
        <v>56</v>
      </c>
      <c r="AF58" s="227" t="s">
        <v>394</v>
      </c>
      <c r="AK58" s="124" t="s">
        <v>508</v>
      </c>
      <c r="AO58" s="91" t="s">
        <v>564</v>
      </c>
      <c r="AP58" s="124"/>
      <c r="AQ58" s="91"/>
      <c r="AR58" s="91"/>
      <c r="AS58" s="91"/>
      <c r="AT58" s="91"/>
      <c r="AU58" s="91"/>
      <c r="AZ58" s="92"/>
    </row>
    <row r="59" spans="1:52" ht="12.75">
      <c r="A59" s="42">
        <v>16</v>
      </c>
      <c r="B59" s="44" t="s">
        <v>491</v>
      </c>
      <c r="C59" s="40">
        <v>965</v>
      </c>
      <c r="D59" s="41">
        <v>9</v>
      </c>
      <c r="E59" s="17"/>
      <c r="F59" s="18"/>
      <c r="G59" s="10"/>
      <c r="H59" s="10"/>
      <c r="I59" s="10"/>
      <c r="J59" s="27"/>
      <c r="K59" s="31">
        <f>D59</f>
        <v>9</v>
      </c>
      <c r="L59" s="40">
        <v>4325</v>
      </c>
      <c r="M59" s="41">
        <v>43</v>
      </c>
      <c r="N59" s="17"/>
      <c r="O59" s="18"/>
      <c r="P59" s="10"/>
      <c r="Q59" s="10"/>
      <c r="R59" s="10"/>
      <c r="S59" s="27"/>
      <c r="T59" s="31">
        <f>M59</f>
        <v>43</v>
      </c>
      <c r="U59" s="40">
        <v>8591</v>
      </c>
      <c r="V59" s="41">
        <v>85</v>
      </c>
      <c r="W59" s="17"/>
      <c r="X59" s="18"/>
      <c r="Y59" s="10"/>
      <c r="Z59" s="10"/>
      <c r="AA59" s="10"/>
      <c r="AB59" s="27"/>
      <c r="AC59" s="31">
        <f>V59</f>
        <v>85</v>
      </c>
      <c r="AD59" s="5">
        <f t="shared" si="2"/>
        <v>137</v>
      </c>
      <c r="AF59" s="92" t="s">
        <v>395</v>
      </c>
      <c r="AK59" s="91" t="s">
        <v>509</v>
      </c>
      <c r="AO59" s="91" t="s">
        <v>565</v>
      </c>
      <c r="AQ59" s="91"/>
      <c r="AR59" s="91"/>
      <c r="AS59" s="91"/>
      <c r="AT59" s="91"/>
      <c r="AU59" s="91"/>
      <c r="AZ59" s="92"/>
    </row>
    <row r="60" spans="1:52" ht="12.75">
      <c r="A60" s="42">
        <v>17</v>
      </c>
      <c r="B60" s="36" t="s">
        <v>492</v>
      </c>
      <c r="C60" s="19"/>
      <c r="D60" s="20"/>
      <c r="E60" s="19"/>
      <c r="F60" s="20"/>
      <c r="G60" s="38">
        <v>5</v>
      </c>
      <c r="H60" s="38">
        <f>G60*2</f>
        <v>10</v>
      </c>
      <c r="I60" s="38">
        <v>457</v>
      </c>
      <c r="J60" s="39">
        <v>4</v>
      </c>
      <c r="K60" s="32">
        <f>H60+J60</f>
        <v>14</v>
      </c>
      <c r="L60" s="19"/>
      <c r="M60" s="20"/>
      <c r="N60" s="19"/>
      <c r="O60" s="20"/>
      <c r="P60" s="38">
        <v>8</v>
      </c>
      <c r="Q60" s="38">
        <f>P60*2</f>
        <v>16</v>
      </c>
      <c r="R60" s="38">
        <v>2111</v>
      </c>
      <c r="S60" s="39">
        <v>21</v>
      </c>
      <c r="T60" s="32">
        <f>Q60+S60</f>
        <v>37</v>
      </c>
      <c r="U60" s="19"/>
      <c r="V60" s="20"/>
      <c r="W60" s="19"/>
      <c r="X60" s="20"/>
      <c r="Y60" s="38">
        <v>11</v>
      </c>
      <c r="Z60" s="38">
        <f>Y60*2</f>
        <v>22</v>
      </c>
      <c r="AA60" s="38">
        <v>2052</v>
      </c>
      <c r="AB60" s="39">
        <v>20</v>
      </c>
      <c r="AC60" s="32">
        <f>Z60+AB60</f>
        <v>42</v>
      </c>
      <c r="AD60" s="3">
        <f t="shared" si="2"/>
        <v>93</v>
      </c>
      <c r="AF60" s="91" t="s">
        <v>396</v>
      </c>
      <c r="AK60" s="64" t="s">
        <v>510</v>
      </c>
      <c r="AO60" s="91" t="s">
        <v>566</v>
      </c>
      <c r="AP60" s="64"/>
      <c r="AQ60" s="91"/>
      <c r="AR60" s="91"/>
      <c r="AS60" s="91"/>
      <c r="AT60" s="91"/>
      <c r="AU60" s="91"/>
      <c r="AZ60" s="92"/>
    </row>
    <row r="61" spans="1:52" ht="16.5" thickBot="1">
      <c r="A61" s="42">
        <v>18</v>
      </c>
      <c r="B61" s="37" t="s">
        <v>676</v>
      </c>
      <c r="C61" s="21"/>
      <c r="D61" s="22"/>
      <c r="E61" s="60">
        <v>35</v>
      </c>
      <c r="F61" s="61">
        <f>E61</f>
        <v>35</v>
      </c>
      <c r="G61" s="7"/>
      <c r="H61" s="7"/>
      <c r="I61" s="7"/>
      <c r="J61" s="29"/>
      <c r="K61" s="33">
        <f>F61</f>
        <v>35</v>
      </c>
      <c r="L61" s="21"/>
      <c r="M61" s="22"/>
      <c r="N61" s="60">
        <v>31</v>
      </c>
      <c r="O61" s="61">
        <f>N61</f>
        <v>31</v>
      </c>
      <c r="P61" s="7"/>
      <c r="Q61" s="7"/>
      <c r="R61" s="7"/>
      <c r="S61" s="29"/>
      <c r="T61" s="33">
        <f>O61</f>
        <v>31</v>
      </c>
      <c r="U61" s="21"/>
      <c r="V61" s="22"/>
      <c r="W61" s="60">
        <v>50</v>
      </c>
      <c r="X61" s="61">
        <f>W61</f>
        <v>50</v>
      </c>
      <c r="Y61" s="7"/>
      <c r="Z61" s="7"/>
      <c r="AA61" s="7"/>
      <c r="AB61" s="29"/>
      <c r="AC61" s="33">
        <f>X61</f>
        <v>50</v>
      </c>
      <c r="AD61" s="4">
        <f t="shared" si="2"/>
        <v>116</v>
      </c>
      <c r="AF61" s="228" t="s">
        <v>397</v>
      </c>
      <c r="AK61" s="91" t="s">
        <v>511</v>
      </c>
      <c r="AO61" s="91" t="s">
        <v>567</v>
      </c>
      <c r="AP61" s="124"/>
      <c r="AQ61" s="91"/>
      <c r="AR61" s="91"/>
      <c r="AS61" s="91"/>
      <c r="AT61" s="91"/>
      <c r="AU61" s="91"/>
      <c r="AX61" s="113"/>
      <c r="AZ61" s="92"/>
    </row>
    <row r="62" spans="1:52" ht="12.75">
      <c r="A62" s="230">
        <v>19</v>
      </c>
      <c r="B62" s="231" t="s">
        <v>660</v>
      </c>
      <c r="C62" s="40">
        <v>995</v>
      </c>
      <c r="D62" s="41">
        <v>9</v>
      </c>
      <c r="E62" s="17"/>
      <c r="F62" s="18"/>
      <c r="G62" s="10"/>
      <c r="H62" s="10"/>
      <c r="I62" s="10"/>
      <c r="J62" s="27"/>
      <c r="K62" s="31">
        <f>D62</f>
        <v>9</v>
      </c>
      <c r="L62" s="40">
        <v>4999</v>
      </c>
      <c r="M62" s="41">
        <v>49</v>
      </c>
      <c r="N62" s="17"/>
      <c r="O62" s="18"/>
      <c r="P62" s="10"/>
      <c r="Q62" s="10"/>
      <c r="R62" s="10"/>
      <c r="S62" s="27"/>
      <c r="T62" s="31">
        <f>M62</f>
        <v>49</v>
      </c>
      <c r="U62" s="40">
        <v>14208</v>
      </c>
      <c r="V62" s="41">
        <v>142</v>
      </c>
      <c r="W62" s="17"/>
      <c r="X62" s="18"/>
      <c r="Y62" s="10"/>
      <c r="Z62" s="10"/>
      <c r="AA62" s="10"/>
      <c r="AB62" s="27"/>
      <c r="AC62" s="31">
        <f>V62</f>
        <v>142</v>
      </c>
      <c r="AD62" s="5">
        <f>K62+T62+AC62</f>
        <v>200</v>
      </c>
      <c r="AF62" s="92" t="s">
        <v>398</v>
      </c>
      <c r="AK62" s="124" t="s">
        <v>512</v>
      </c>
      <c r="AO62" s="91" t="s">
        <v>568</v>
      </c>
      <c r="AQ62" s="91"/>
      <c r="AR62" s="91"/>
      <c r="AS62" s="91"/>
      <c r="AT62" s="91"/>
      <c r="AU62" s="91"/>
      <c r="AZ62" s="92"/>
    </row>
    <row r="63" spans="1:52" ht="12.75">
      <c r="A63" s="42">
        <v>20</v>
      </c>
      <c r="B63" s="233" t="s">
        <v>661</v>
      </c>
      <c r="C63" s="19"/>
      <c r="D63" s="20"/>
      <c r="E63" s="19"/>
      <c r="F63" s="20"/>
      <c r="G63" s="38">
        <v>3</v>
      </c>
      <c r="H63" s="38">
        <f>G63*2</f>
        <v>6</v>
      </c>
      <c r="I63" s="38">
        <v>303</v>
      </c>
      <c r="J63" s="39">
        <v>3</v>
      </c>
      <c r="K63" s="32">
        <f>H63+J63</f>
        <v>9</v>
      </c>
      <c r="L63" s="19"/>
      <c r="M63" s="20"/>
      <c r="N63" s="19"/>
      <c r="O63" s="20"/>
      <c r="P63" s="38">
        <v>9</v>
      </c>
      <c r="Q63" s="38">
        <f>P63*2</f>
        <v>18</v>
      </c>
      <c r="R63" s="38">
        <v>2635</v>
      </c>
      <c r="S63" s="39">
        <v>26</v>
      </c>
      <c r="T63" s="32">
        <f>Q63+S63</f>
        <v>44</v>
      </c>
      <c r="U63" s="19"/>
      <c r="V63" s="20"/>
      <c r="W63" s="19"/>
      <c r="X63" s="20"/>
      <c r="Y63" s="38">
        <v>15</v>
      </c>
      <c r="Z63" s="38">
        <f>Y63*2</f>
        <v>30</v>
      </c>
      <c r="AA63" s="38">
        <v>1545</v>
      </c>
      <c r="AB63" s="39">
        <v>15</v>
      </c>
      <c r="AC63" s="32">
        <f>Z63+AB63</f>
        <v>45</v>
      </c>
      <c r="AD63" s="3">
        <f>K63+T63+AC63</f>
        <v>98</v>
      </c>
      <c r="AF63" s="228" t="s">
        <v>399</v>
      </c>
      <c r="AK63" s="64" t="s">
        <v>513</v>
      </c>
      <c r="AO63" s="91" t="s">
        <v>569</v>
      </c>
      <c r="AQ63" s="91"/>
      <c r="AR63" s="91"/>
      <c r="AS63" s="91"/>
      <c r="AT63" s="91"/>
      <c r="AU63" s="91"/>
      <c r="AZ63" s="92"/>
    </row>
    <row r="64" spans="1:52" ht="13.5" thickBot="1">
      <c r="A64" s="42">
        <v>21</v>
      </c>
      <c r="B64" s="229"/>
      <c r="C64" s="21"/>
      <c r="D64" s="22"/>
      <c r="E64" s="60"/>
      <c r="F64" s="61">
        <f>E64</f>
        <v>0</v>
      </c>
      <c r="G64" s="7"/>
      <c r="H64" s="7"/>
      <c r="I64" s="7"/>
      <c r="J64" s="29"/>
      <c r="K64" s="33">
        <f>F64</f>
        <v>0</v>
      </c>
      <c r="L64" s="21"/>
      <c r="M64" s="22"/>
      <c r="N64" s="60"/>
      <c r="O64" s="61">
        <f>N64</f>
        <v>0</v>
      </c>
      <c r="P64" s="7"/>
      <c r="Q64" s="7"/>
      <c r="R64" s="7"/>
      <c r="S64" s="29"/>
      <c r="T64" s="33">
        <f>O64</f>
        <v>0</v>
      </c>
      <c r="U64" s="21"/>
      <c r="V64" s="22"/>
      <c r="W64" s="60"/>
      <c r="X64" s="61">
        <f>W64</f>
        <v>0</v>
      </c>
      <c r="Y64" s="7"/>
      <c r="Z64" s="7"/>
      <c r="AA64" s="7"/>
      <c r="AB64" s="29"/>
      <c r="AC64" s="33">
        <f>X64</f>
        <v>0</v>
      </c>
      <c r="AD64" s="4">
        <f>K64+T64+AC64</f>
        <v>0</v>
      </c>
      <c r="AF64" s="91" t="s">
        <v>18</v>
      </c>
      <c r="AK64" s="91" t="s">
        <v>514</v>
      </c>
      <c r="AO64" s="91" t="s">
        <v>570</v>
      </c>
      <c r="AQ64" s="91"/>
      <c r="AR64" s="91"/>
      <c r="AS64" s="91"/>
      <c r="AT64" s="91"/>
      <c r="AU64" s="91"/>
      <c r="AZ64" s="92"/>
    </row>
    <row r="65" spans="1:52" ht="13.5" thickBot="1">
      <c r="A65" s="6"/>
      <c r="B65" s="16"/>
      <c r="C65" s="95"/>
      <c r="D65" s="96"/>
      <c r="E65" s="95"/>
      <c r="F65" s="96"/>
      <c r="G65" s="97"/>
      <c r="H65" s="97"/>
      <c r="I65" s="97"/>
      <c r="J65" s="98"/>
      <c r="K65" s="99"/>
      <c r="L65" s="95"/>
      <c r="M65" s="96"/>
      <c r="N65" s="95"/>
      <c r="O65" s="96"/>
      <c r="P65" s="97"/>
      <c r="Q65" s="97"/>
      <c r="R65" s="97"/>
      <c r="S65" s="98"/>
      <c r="T65" s="99"/>
      <c r="U65" s="95"/>
      <c r="V65" s="96"/>
      <c r="W65" s="95"/>
      <c r="X65" s="96"/>
      <c r="Y65" s="97"/>
      <c r="Z65" s="97"/>
      <c r="AA65" s="97"/>
      <c r="AB65" s="98"/>
      <c r="AC65" s="99"/>
      <c r="AD65" s="100">
        <f>SUM(C65:AC65)</f>
        <v>0</v>
      </c>
      <c r="AF65" s="91" t="s">
        <v>400</v>
      </c>
      <c r="AK65" s="91" t="s">
        <v>515</v>
      </c>
      <c r="AO65" s="91" t="s">
        <v>571</v>
      </c>
      <c r="AQ65" s="91"/>
      <c r="AR65" s="91"/>
      <c r="AS65" s="91"/>
      <c r="AT65" s="91"/>
      <c r="AU65" s="91"/>
      <c r="AZ65" s="92"/>
    </row>
    <row r="66" spans="32:52" ht="12.75">
      <c r="AF66" s="91" t="s">
        <v>401</v>
      </c>
      <c r="AK66" s="91" t="s">
        <v>18</v>
      </c>
      <c r="AO66" s="91" t="s">
        <v>572</v>
      </c>
      <c r="AQ66" s="91"/>
      <c r="AR66" s="91"/>
      <c r="AS66" s="91"/>
      <c r="AT66" s="91"/>
      <c r="AU66" s="91"/>
      <c r="AZ66" s="92"/>
    </row>
    <row r="67" spans="32:52" ht="12.75">
      <c r="AF67" s="91" t="s">
        <v>402</v>
      </c>
      <c r="AK67" s="91" t="s">
        <v>516</v>
      </c>
      <c r="AO67" s="91" t="s">
        <v>18</v>
      </c>
      <c r="AQ67" s="91"/>
      <c r="AR67" s="91"/>
      <c r="AS67" s="91"/>
      <c r="AT67" s="91"/>
      <c r="AU67" s="91"/>
      <c r="AZ67" s="91"/>
    </row>
    <row r="68" spans="2:41" s="91" customFormat="1" ht="12.75">
      <c r="B68" s="151" t="s">
        <v>373</v>
      </c>
      <c r="AF68" s="91" t="s">
        <v>403</v>
      </c>
      <c r="AK68" s="64" t="s">
        <v>109</v>
      </c>
      <c r="AO68" s="91" t="s">
        <v>573</v>
      </c>
    </row>
    <row r="69" spans="5:52" ht="13.5" thickBot="1">
      <c r="E69" s="64"/>
      <c r="N69" s="64"/>
      <c r="W69" s="64"/>
      <c r="AF69" s="91" t="s">
        <v>404</v>
      </c>
      <c r="AK69" s="91" t="s">
        <v>517</v>
      </c>
      <c r="AO69" s="91" t="s">
        <v>574</v>
      </c>
      <c r="AQ69" s="91"/>
      <c r="AR69" s="91"/>
      <c r="AS69" s="91"/>
      <c r="AT69" s="91"/>
      <c r="AU69" s="91"/>
      <c r="AZ69" s="91"/>
    </row>
    <row r="70" spans="1:52" ht="37.5" customHeight="1" thickBot="1">
      <c r="A70" s="71"/>
      <c r="B70" s="72" t="s">
        <v>37</v>
      </c>
      <c r="C70" s="73"/>
      <c r="D70" s="74" t="s">
        <v>40</v>
      </c>
      <c r="E70" s="75" t="s">
        <v>38</v>
      </c>
      <c r="G70" s="93" t="s">
        <v>39</v>
      </c>
      <c r="H70" s="94"/>
      <c r="L70" s="71"/>
      <c r="M70" s="80" t="s">
        <v>42</v>
      </c>
      <c r="N70" s="81" t="s">
        <v>38</v>
      </c>
      <c r="U70" s="71"/>
      <c r="V70" s="80" t="s">
        <v>43</v>
      </c>
      <c r="W70" s="81" t="s">
        <v>38</v>
      </c>
      <c r="AD70" s="75" t="s">
        <v>41</v>
      </c>
      <c r="AF70" s="64" t="s">
        <v>109</v>
      </c>
      <c r="AK70" s="91" t="s">
        <v>518</v>
      </c>
      <c r="AO70" s="91" t="s">
        <v>575</v>
      </c>
      <c r="AQ70" s="91"/>
      <c r="AR70" s="91"/>
      <c r="AS70" s="91"/>
      <c r="AT70" s="91"/>
      <c r="AU70" s="91"/>
      <c r="AZ70" s="91"/>
    </row>
    <row r="71" spans="1:52" ht="12.75">
      <c r="A71" s="55">
        <v>1</v>
      </c>
      <c r="B71" s="153" t="s">
        <v>359</v>
      </c>
      <c r="C71" s="85"/>
      <c r="D71" s="69">
        <f>K44+K45+K46</f>
        <v>56</v>
      </c>
      <c r="E71" s="70">
        <v>8</v>
      </c>
      <c r="G71" s="90" t="s">
        <v>10</v>
      </c>
      <c r="H71" s="91"/>
      <c r="I71" s="92"/>
      <c r="L71" s="55">
        <v>1</v>
      </c>
      <c r="M71" s="69">
        <f>T44+T45+T46</f>
        <v>120</v>
      </c>
      <c r="N71" s="79">
        <v>10</v>
      </c>
      <c r="U71" s="55">
        <v>1</v>
      </c>
      <c r="V71" s="69">
        <f>AC44+AC45+AC46</f>
        <v>218</v>
      </c>
      <c r="W71" s="79">
        <v>10</v>
      </c>
      <c r="AD71" s="82">
        <f aca="true" t="shared" si="3" ref="AD71:AD77">W71+N71+E71</f>
        <v>28</v>
      </c>
      <c r="AF71" s="91" t="s">
        <v>405</v>
      </c>
      <c r="AK71" s="91" t="s">
        <v>519</v>
      </c>
      <c r="AO71" s="91" t="s">
        <v>576</v>
      </c>
      <c r="AQ71" s="91"/>
      <c r="AR71" s="91"/>
      <c r="AS71" s="91"/>
      <c r="AT71" s="91"/>
      <c r="AU71" s="91"/>
      <c r="AZ71" s="91"/>
    </row>
    <row r="72" spans="1:52" ht="12.75">
      <c r="A72" s="56">
        <v>2</v>
      </c>
      <c r="B72" s="154" t="s">
        <v>48</v>
      </c>
      <c r="C72" s="86"/>
      <c r="D72" s="65">
        <f>K47+K48+K49</f>
        <v>100</v>
      </c>
      <c r="E72" s="67">
        <v>12</v>
      </c>
      <c r="G72" s="90" t="s">
        <v>11</v>
      </c>
      <c r="H72" s="91"/>
      <c r="I72" s="92"/>
      <c r="L72" s="56">
        <v>2</v>
      </c>
      <c r="M72" s="65">
        <f>T47+T48+T49</f>
        <v>122</v>
      </c>
      <c r="N72" s="77">
        <v>12</v>
      </c>
      <c r="U72" s="56">
        <v>2</v>
      </c>
      <c r="V72" s="65">
        <f>AC47+AC48+AC49</f>
        <v>249</v>
      </c>
      <c r="W72" s="77">
        <v>12</v>
      </c>
      <c r="AD72" s="70">
        <f t="shared" si="3"/>
        <v>36</v>
      </c>
      <c r="AF72" s="91" t="s">
        <v>406</v>
      </c>
      <c r="AK72" s="64" t="s">
        <v>63</v>
      </c>
      <c r="AO72" s="91" t="s">
        <v>577</v>
      </c>
      <c r="AQ72" s="91"/>
      <c r="AR72" s="91"/>
      <c r="AS72" s="91"/>
      <c r="AT72" s="91"/>
      <c r="AU72" s="91"/>
      <c r="AZ72" s="91"/>
    </row>
    <row r="73" spans="1:52" ht="12.75">
      <c r="A73" s="56">
        <v>3</v>
      </c>
      <c r="B73" s="154" t="s">
        <v>361</v>
      </c>
      <c r="C73" s="86"/>
      <c r="D73" s="65">
        <f>K50+K51+K52</f>
        <v>55</v>
      </c>
      <c r="E73" s="67">
        <v>6</v>
      </c>
      <c r="G73" s="90" t="s">
        <v>12</v>
      </c>
      <c r="H73" s="91"/>
      <c r="I73" s="92"/>
      <c r="L73" s="56">
        <v>3</v>
      </c>
      <c r="M73" s="65">
        <f>T50+T51+T52</f>
        <v>55</v>
      </c>
      <c r="N73" s="77">
        <v>3</v>
      </c>
      <c r="U73" s="56">
        <v>3</v>
      </c>
      <c r="V73" s="65">
        <f>AC50+AC51+AC52</f>
        <v>98</v>
      </c>
      <c r="W73" s="77">
        <v>3</v>
      </c>
      <c r="AD73" s="70">
        <f t="shared" si="3"/>
        <v>12</v>
      </c>
      <c r="AF73" s="91" t="s">
        <v>407</v>
      </c>
      <c r="AK73" s="91" t="s">
        <v>520</v>
      </c>
      <c r="AO73" s="91" t="s">
        <v>470</v>
      </c>
      <c r="AQ73" s="91"/>
      <c r="AR73" s="91"/>
      <c r="AS73" s="91"/>
      <c r="AT73" s="91"/>
      <c r="AU73" s="91"/>
      <c r="AZ73" s="91"/>
    </row>
    <row r="74" spans="1:52" ht="12.75">
      <c r="A74" s="56">
        <v>4</v>
      </c>
      <c r="B74" s="154" t="s">
        <v>360</v>
      </c>
      <c r="C74" s="86"/>
      <c r="D74" s="65">
        <f>K53+K54+K55</f>
        <v>28</v>
      </c>
      <c r="E74" s="67">
        <v>4</v>
      </c>
      <c r="G74" s="90" t="s">
        <v>13</v>
      </c>
      <c r="H74" s="91"/>
      <c r="I74" s="92"/>
      <c r="J74" s="9"/>
      <c r="K74" s="9"/>
      <c r="L74" s="56">
        <v>4</v>
      </c>
      <c r="M74" s="65">
        <f>T53+T54+T55</f>
        <v>109</v>
      </c>
      <c r="N74" s="77">
        <v>6</v>
      </c>
      <c r="U74" s="56">
        <v>4</v>
      </c>
      <c r="V74" s="65">
        <f>AC53+AC54+AC55</f>
        <v>212</v>
      </c>
      <c r="W74" s="77">
        <v>8</v>
      </c>
      <c r="AC74" s="63"/>
      <c r="AD74" s="70">
        <f t="shared" si="3"/>
        <v>18</v>
      </c>
      <c r="AF74" s="91" t="s">
        <v>408</v>
      </c>
      <c r="AK74" s="91" t="s">
        <v>470</v>
      </c>
      <c r="AO74" s="91" t="s">
        <v>578</v>
      </c>
      <c r="AQ74" s="91"/>
      <c r="AR74" s="91"/>
      <c r="AS74" s="91"/>
      <c r="AT74" s="91"/>
      <c r="AU74" s="91"/>
      <c r="AZ74" s="91"/>
    </row>
    <row r="75" spans="1:52" ht="12.75">
      <c r="A75" s="56">
        <v>5</v>
      </c>
      <c r="B75" s="154" t="s">
        <v>362</v>
      </c>
      <c r="C75" s="86"/>
      <c r="D75" s="65">
        <f>K56+K57+K58</f>
        <v>31</v>
      </c>
      <c r="E75" s="67">
        <v>5</v>
      </c>
      <c r="G75" s="90" t="s">
        <v>14</v>
      </c>
      <c r="H75" s="91"/>
      <c r="I75" s="92"/>
      <c r="J75" s="9"/>
      <c r="K75" s="9"/>
      <c r="L75" s="56">
        <v>5</v>
      </c>
      <c r="M75" s="65">
        <f>T56+T57+T58</f>
        <v>64</v>
      </c>
      <c r="N75" s="77">
        <v>4</v>
      </c>
      <c r="U75" s="56">
        <v>5</v>
      </c>
      <c r="V75" s="65">
        <f>AC56+AC57+AC58</f>
        <v>178</v>
      </c>
      <c r="W75" s="77">
        <v>5</v>
      </c>
      <c r="AC75" s="63"/>
      <c r="AD75" s="70">
        <f t="shared" si="3"/>
        <v>14</v>
      </c>
      <c r="AF75" s="91" t="s">
        <v>409</v>
      </c>
      <c r="AK75" s="91" t="s">
        <v>521</v>
      </c>
      <c r="AO75" s="91" t="s">
        <v>579</v>
      </c>
      <c r="AQ75" s="91"/>
      <c r="AR75" s="91"/>
      <c r="AS75" s="91"/>
      <c r="AT75" s="91"/>
      <c r="AU75" s="91"/>
      <c r="AZ75" s="91"/>
    </row>
    <row r="76" spans="1:52" ht="12.75">
      <c r="A76" s="56">
        <v>6</v>
      </c>
      <c r="B76" s="154" t="s">
        <v>662</v>
      </c>
      <c r="C76" s="86"/>
      <c r="D76" s="65">
        <f>K59+K60+K61</f>
        <v>58</v>
      </c>
      <c r="E76" s="67">
        <v>10</v>
      </c>
      <c r="G76" s="90" t="s">
        <v>664</v>
      </c>
      <c r="H76" s="91"/>
      <c r="I76" s="91"/>
      <c r="J76" s="9"/>
      <c r="K76" s="9"/>
      <c r="L76" s="56">
        <v>6</v>
      </c>
      <c r="M76" s="65">
        <f>T59+T60+T61</f>
        <v>111</v>
      </c>
      <c r="N76" s="77">
        <v>8</v>
      </c>
      <c r="U76" s="56">
        <v>6</v>
      </c>
      <c r="V76" s="65">
        <f>AC59+AC60+AC61</f>
        <v>177</v>
      </c>
      <c r="W76" s="77">
        <v>4</v>
      </c>
      <c r="AC76" s="63"/>
      <c r="AD76" s="70">
        <f t="shared" si="3"/>
        <v>22</v>
      </c>
      <c r="AF76" s="91" t="s">
        <v>410</v>
      </c>
      <c r="AK76" s="124" t="s">
        <v>138</v>
      </c>
      <c r="AO76" s="91" t="s">
        <v>580</v>
      </c>
      <c r="AQ76" s="91"/>
      <c r="AR76" s="91"/>
      <c r="AS76" s="91"/>
      <c r="AT76" s="91"/>
      <c r="AU76" s="91"/>
      <c r="AZ76" s="91"/>
    </row>
    <row r="77" spans="1:52" ht="12.75">
      <c r="A77" s="56">
        <v>7</v>
      </c>
      <c r="B77" s="110" t="s">
        <v>663</v>
      </c>
      <c r="C77" s="86"/>
      <c r="D77" s="66">
        <f>K64+K63+K62</f>
        <v>18</v>
      </c>
      <c r="E77" s="67">
        <v>3</v>
      </c>
      <c r="G77" s="90" t="s">
        <v>665</v>
      </c>
      <c r="H77" s="91"/>
      <c r="I77" s="91"/>
      <c r="J77" s="9"/>
      <c r="K77" s="9"/>
      <c r="L77" s="56">
        <v>7</v>
      </c>
      <c r="M77" s="66">
        <f>T64+T63+T62</f>
        <v>93</v>
      </c>
      <c r="N77" s="77">
        <v>5</v>
      </c>
      <c r="U77" s="56">
        <v>7</v>
      </c>
      <c r="V77" s="66">
        <f>AC64+AC63+AC62</f>
        <v>187</v>
      </c>
      <c r="W77" s="77">
        <v>6</v>
      </c>
      <c r="AC77" s="63"/>
      <c r="AD77" s="70">
        <f t="shared" si="3"/>
        <v>14</v>
      </c>
      <c r="AF77" s="64" t="s">
        <v>411</v>
      </c>
      <c r="AK77" s="124" t="s">
        <v>522</v>
      </c>
      <c r="AL77" s="124"/>
      <c r="AM77" s="124"/>
      <c r="AO77" s="91" t="s">
        <v>473</v>
      </c>
      <c r="AQ77" s="91"/>
      <c r="AR77" s="91"/>
      <c r="AS77" s="91"/>
      <c r="AT77" s="91"/>
      <c r="AU77" s="91"/>
      <c r="AZ77" s="91"/>
    </row>
    <row r="78" spans="1:52" ht="13.5" thickBot="1">
      <c r="A78" s="57"/>
      <c r="B78" s="62"/>
      <c r="C78" s="87"/>
      <c r="D78" s="76"/>
      <c r="E78" s="68"/>
      <c r="I78" s="9"/>
      <c r="J78" s="9"/>
      <c r="K78" s="9"/>
      <c r="L78" s="57"/>
      <c r="M78" s="76"/>
      <c r="N78" s="78"/>
      <c r="U78" s="57"/>
      <c r="V78" s="76"/>
      <c r="W78" s="78"/>
      <c r="AC78" s="8"/>
      <c r="AD78" s="59"/>
      <c r="AF78" s="91" t="s">
        <v>412</v>
      </c>
      <c r="AK78" s="124" t="s">
        <v>523</v>
      </c>
      <c r="AL78" s="124"/>
      <c r="AM78" s="124"/>
      <c r="AO78" s="91" t="s">
        <v>581</v>
      </c>
      <c r="AQ78" s="91"/>
      <c r="AR78" s="91"/>
      <c r="AS78" s="91"/>
      <c r="AT78" s="91"/>
      <c r="AU78" s="91"/>
      <c r="AZ78" s="91"/>
    </row>
    <row r="79" spans="7:52" ht="12.75">
      <c r="G79" s="90" t="s">
        <v>16</v>
      </c>
      <c r="H79" s="91"/>
      <c r="I79" s="9"/>
      <c r="J79" s="9"/>
      <c r="K79" s="9"/>
      <c r="AC79" s="8"/>
      <c r="AF79" s="91" t="s">
        <v>413</v>
      </c>
      <c r="AK79" s="91" t="s">
        <v>473</v>
      </c>
      <c r="AO79" s="91" t="s">
        <v>582</v>
      </c>
      <c r="AQ79" s="91"/>
      <c r="AR79" s="91"/>
      <c r="AS79" s="91"/>
      <c r="AT79" s="91"/>
      <c r="AU79" s="91"/>
      <c r="AZ79" s="91"/>
    </row>
    <row r="80" spans="9:52" ht="12.75">
      <c r="I80" s="9"/>
      <c r="J80" s="9"/>
      <c r="K80" s="9"/>
      <c r="AC80" s="63"/>
      <c r="AF80" s="91" t="s">
        <v>414</v>
      </c>
      <c r="AK80" s="91" t="s">
        <v>524</v>
      </c>
      <c r="AO80" s="91" t="s">
        <v>583</v>
      </c>
      <c r="AQ80" s="91"/>
      <c r="AR80" s="91"/>
      <c r="AS80" s="91"/>
      <c r="AT80" s="91"/>
      <c r="AU80" s="91"/>
      <c r="AZ80" s="91"/>
    </row>
    <row r="81" spans="1:52" ht="18">
      <c r="A81" s="103"/>
      <c r="B81" s="103" t="s">
        <v>372</v>
      </c>
      <c r="C81" s="46"/>
      <c r="D81" s="46"/>
      <c r="E81" s="46"/>
      <c r="F81" s="46"/>
      <c r="AC81" s="63"/>
      <c r="AF81" s="91" t="s">
        <v>415</v>
      </c>
      <c r="AK81" s="91" t="s">
        <v>134</v>
      </c>
      <c r="AO81" s="91" t="s">
        <v>138</v>
      </c>
      <c r="AP81" s="124"/>
      <c r="AQ81" s="91"/>
      <c r="AR81" s="91"/>
      <c r="AS81" s="91"/>
      <c r="AT81" s="91"/>
      <c r="AU81" s="91"/>
      <c r="AZ81" s="91"/>
    </row>
    <row r="82" spans="1:52" ht="18.75" thickBot="1">
      <c r="A82" s="101" t="s">
        <v>30</v>
      </c>
      <c r="B82" s="101"/>
      <c r="AC82" s="8"/>
      <c r="AF82" s="91" t="s">
        <v>416</v>
      </c>
      <c r="AK82" s="91" t="s">
        <v>525</v>
      </c>
      <c r="AO82" s="91" t="s">
        <v>584</v>
      </c>
      <c r="AP82" s="124"/>
      <c r="AQ82" s="124"/>
      <c r="AR82" s="124"/>
      <c r="AS82" s="124"/>
      <c r="AT82" s="91"/>
      <c r="AU82" s="91"/>
      <c r="AZ82" s="91"/>
    </row>
    <row r="83" spans="1:52" ht="13.5" thickBot="1">
      <c r="A83" s="330" t="s">
        <v>6</v>
      </c>
      <c r="B83" s="330" t="s">
        <v>0</v>
      </c>
      <c r="C83" s="333" t="s">
        <v>3</v>
      </c>
      <c r="D83" s="325"/>
      <c r="E83" s="325"/>
      <c r="F83" s="325"/>
      <c r="G83" s="325"/>
      <c r="H83" s="325"/>
      <c r="I83" s="325"/>
      <c r="J83" s="326"/>
      <c r="K83" s="327"/>
      <c r="L83" s="334"/>
      <c r="AC83" s="8"/>
      <c r="AD83" s="336"/>
      <c r="AF83" s="91" t="s">
        <v>417</v>
      </c>
      <c r="AK83" s="91" t="s">
        <v>526</v>
      </c>
      <c r="AO83" s="91" t="s">
        <v>585</v>
      </c>
      <c r="AQ83" s="91"/>
      <c r="AR83" s="91"/>
      <c r="AS83" s="91"/>
      <c r="AT83" s="91"/>
      <c r="AU83" s="91"/>
      <c r="AZ83" s="91"/>
    </row>
    <row r="84" spans="1:52" ht="51.75" thickBot="1">
      <c r="A84" s="331"/>
      <c r="B84" s="332"/>
      <c r="C84" s="23" t="s">
        <v>20</v>
      </c>
      <c r="D84" s="34" t="s">
        <v>24</v>
      </c>
      <c r="E84" s="23" t="s">
        <v>21</v>
      </c>
      <c r="F84" s="34" t="s">
        <v>25</v>
      </c>
      <c r="G84" s="24" t="s">
        <v>22</v>
      </c>
      <c r="H84" s="24" t="s">
        <v>26</v>
      </c>
      <c r="I84" s="25" t="s">
        <v>23</v>
      </c>
      <c r="J84" s="26" t="s">
        <v>28</v>
      </c>
      <c r="K84" s="30" t="s">
        <v>27</v>
      </c>
      <c r="L84" s="335"/>
      <c r="AC84" s="63"/>
      <c r="AD84" s="321"/>
      <c r="AF84" s="124" t="s">
        <v>47</v>
      </c>
      <c r="AG84" s="124"/>
      <c r="AK84" s="124" t="s">
        <v>485</v>
      </c>
      <c r="AO84" s="91" t="s">
        <v>586</v>
      </c>
      <c r="AQ84" s="91"/>
      <c r="AR84" s="91"/>
      <c r="AS84" s="91"/>
      <c r="AT84" s="91"/>
      <c r="AU84" s="91"/>
      <c r="AZ84" s="91"/>
    </row>
    <row r="85" spans="1:52" ht="12.75">
      <c r="A85" s="5">
        <v>1</v>
      </c>
      <c r="B85" s="58" t="s">
        <v>348</v>
      </c>
      <c r="C85" s="17"/>
      <c r="D85" s="18"/>
      <c r="E85" s="17">
        <v>47</v>
      </c>
      <c r="F85" s="18">
        <v>47</v>
      </c>
      <c r="G85" s="10"/>
      <c r="H85" s="10"/>
      <c r="I85" s="10"/>
      <c r="J85" s="27"/>
      <c r="K85" s="31">
        <v>47</v>
      </c>
      <c r="L85" s="47"/>
      <c r="V85" s="35"/>
      <c r="AC85" s="63"/>
      <c r="AD85" s="14"/>
      <c r="AF85" s="91" t="s">
        <v>418</v>
      </c>
      <c r="AK85" s="91" t="s">
        <v>527</v>
      </c>
      <c r="AO85" s="91" t="s">
        <v>587</v>
      </c>
      <c r="AQ85" s="91"/>
      <c r="AR85" s="91"/>
      <c r="AS85" s="91"/>
      <c r="AT85" s="91"/>
      <c r="AU85" s="91"/>
      <c r="AZ85" s="91"/>
    </row>
    <row r="86" spans="1:52" ht="12.75">
      <c r="A86" s="42">
        <v>2</v>
      </c>
      <c r="B86" s="15" t="s">
        <v>349</v>
      </c>
      <c r="C86" s="19">
        <v>4557</v>
      </c>
      <c r="D86" s="20">
        <v>45</v>
      </c>
      <c r="E86" s="19"/>
      <c r="F86" s="20"/>
      <c r="G86" s="1"/>
      <c r="H86" s="1"/>
      <c r="I86" s="1"/>
      <c r="J86" s="28"/>
      <c r="K86" s="32">
        <v>45</v>
      </c>
      <c r="L86" s="48"/>
      <c r="V86" s="35"/>
      <c r="AC86" s="8"/>
      <c r="AD86" s="14"/>
      <c r="AF86" s="91" t="s">
        <v>419</v>
      </c>
      <c r="AK86" s="91" t="s">
        <v>528</v>
      </c>
      <c r="AO86" s="91" t="s">
        <v>588</v>
      </c>
      <c r="AQ86" s="91"/>
      <c r="AR86" s="91"/>
      <c r="AS86" s="91"/>
      <c r="AT86" s="91"/>
      <c r="AU86" s="91"/>
      <c r="AZ86" s="91"/>
    </row>
    <row r="87" spans="1:52" ht="13.5" thickBot="1">
      <c r="A87" s="42">
        <v>3</v>
      </c>
      <c r="B87" s="37" t="s">
        <v>345</v>
      </c>
      <c r="C87" s="21"/>
      <c r="D87" s="22"/>
      <c r="E87" s="21">
        <v>40</v>
      </c>
      <c r="F87" s="22">
        <v>40</v>
      </c>
      <c r="G87" s="7"/>
      <c r="H87" s="7"/>
      <c r="I87" s="7"/>
      <c r="J87" s="29"/>
      <c r="K87" s="33">
        <v>40</v>
      </c>
      <c r="L87" s="48"/>
      <c r="V87" s="35"/>
      <c r="AC87" s="63"/>
      <c r="AD87" s="14"/>
      <c r="AF87" s="91" t="s">
        <v>420</v>
      </c>
      <c r="AK87" s="124" t="s">
        <v>529</v>
      </c>
      <c r="AL87" s="124"/>
      <c r="AM87" s="124"/>
      <c r="AO87" s="91" t="s">
        <v>183</v>
      </c>
      <c r="AP87" s="64"/>
      <c r="AQ87" s="91"/>
      <c r="AR87" s="91"/>
      <c r="AS87" s="91"/>
      <c r="AT87" s="91"/>
      <c r="AU87" s="91"/>
      <c r="AZ87" s="91"/>
    </row>
    <row r="88" spans="1:52" ht="12.75">
      <c r="A88" s="42">
        <v>4</v>
      </c>
      <c r="B88" s="58" t="s">
        <v>676</v>
      </c>
      <c r="C88" s="17"/>
      <c r="D88" s="18"/>
      <c r="E88" s="17">
        <v>35</v>
      </c>
      <c r="F88" s="18">
        <v>35</v>
      </c>
      <c r="G88" s="10"/>
      <c r="H88" s="10"/>
      <c r="I88" s="10"/>
      <c r="J88" s="27"/>
      <c r="K88" s="31">
        <v>35</v>
      </c>
      <c r="L88" s="48"/>
      <c r="V88" s="35"/>
      <c r="AC88" s="63"/>
      <c r="AD88" s="14"/>
      <c r="AF88" s="91" t="s">
        <v>421</v>
      </c>
      <c r="AK88" s="124" t="s">
        <v>57</v>
      </c>
      <c r="AO88" s="91" t="s">
        <v>589</v>
      </c>
      <c r="AQ88" s="91"/>
      <c r="AR88" s="91"/>
      <c r="AS88" s="91"/>
      <c r="AT88" s="91"/>
      <c r="AU88" s="91"/>
      <c r="AZ88" s="91"/>
    </row>
    <row r="89" spans="1:52" ht="12.75">
      <c r="A89" s="42">
        <v>5</v>
      </c>
      <c r="B89" s="15" t="s">
        <v>350</v>
      </c>
      <c r="C89" s="19">
        <v>2889</v>
      </c>
      <c r="D89" s="20">
        <v>28</v>
      </c>
      <c r="E89" s="19"/>
      <c r="F89" s="20"/>
      <c r="G89" s="1"/>
      <c r="H89" s="1"/>
      <c r="I89" s="1"/>
      <c r="J89" s="28"/>
      <c r="K89" s="32">
        <v>28</v>
      </c>
      <c r="L89" s="48"/>
      <c r="V89" s="35"/>
      <c r="AC89" s="63"/>
      <c r="AD89" s="14"/>
      <c r="AF89" s="124" t="s">
        <v>422</v>
      </c>
      <c r="AG89" s="124"/>
      <c r="AH89" s="124"/>
      <c r="AI89" s="124"/>
      <c r="AK89" s="124" t="s">
        <v>530</v>
      </c>
      <c r="AL89" s="124"/>
      <c r="AM89" s="124"/>
      <c r="AO89" s="91" t="s">
        <v>590</v>
      </c>
      <c r="AQ89" s="91"/>
      <c r="AR89" s="91"/>
      <c r="AS89" s="91"/>
      <c r="AT89" s="91"/>
      <c r="AU89" s="91"/>
      <c r="AZ89" s="91"/>
    </row>
    <row r="90" spans="1:52" ht="13.5" thickBot="1">
      <c r="A90" s="42">
        <v>6</v>
      </c>
      <c r="B90" s="37" t="s">
        <v>656</v>
      </c>
      <c r="C90" s="21"/>
      <c r="D90" s="22"/>
      <c r="E90" s="21">
        <v>22</v>
      </c>
      <c r="F90" s="22">
        <v>22</v>
      </c>
      <c r="G90" s="7"/>
      <c r="H90" s="7"/>
      <c r="I90" s="7"/>
      <c r="J90" s="29"/>
      <c r="K90" s="33">
        <v>22</v>
      </c>
      <c r="L90" s="48"/>
      <c r="V90" s="35"/>
      <c r="AC90" s="63"/>
      <c r="AD90" s="14"/>
      <c r="AF90" s="64" t="s">
        <v>63</v>
      </c>
      <c r="AK90" s="124" t="s">
        <v>531</v>
      </c>
      <c r="AL90" s="124"/>
      <c r="AM90" s="124"/>
      <c r="AO90" s="91" t="s">
        <v>591</v>
      </c>
      <c r="AQ90" s="91"/>
      <c r="AR90" s="91"/>
      <c r="AS90" s="91"/>
      <c r="AT90" s="91"/>
      <c r="AU90" s="91"/>
      <c r="AZ90" s="91"/>
    </row>
    <row r="91" spans="1:52" ht="12.75">
      <c r="A91" s="42">
        <v>7</v>
      </c>
      <c r="B91" s="58" t="s">
        <v>657</v>
      </c>
      <c r="C91" s="17"/>
      <c r="D91" s="18"/>
      <c r="E91" s="17">
        <v>18</v>
      </c>
      <c r="F91" s="18">
        <v>18</v>
      </c>
      <c r="G91" s="10"/>
      <c r="H91" s="10"/>
      <c r="I91" s="10"/>
      <c r="J91" s="27"/>
      <c r="K91" s="31">
        <v>18</v>
      </c>
      <c r="L91" s="48"/>
      <c r="V91" s="35"/>
      <c r="AC91" s="63"/>
      <c r="AD91" s="14"/>
      <c r="AF91" s="91" t="s">
        <v>423</v>
      </c>
      <c r="AK91" s="64" t="s">
        <v>411</v>
      </c>
      <c r="AO91" s="91" t="s">
        <v>592</v>
      </c>
      <c r="AQ91" s="91"/>
      <c r="AR91" s="91"/>
      <c r="AS91" s="91"/>
      <c r="AT91" s="91"/>
      <c r="AU91" s="91"/>
      <c r="AZ91" s="91"/>
    </row>
    <row r="92" spans="1:52" ht="12.75">
      <c r="A92" s="42">
        <v>8</v>
      </c>
      <c r="B92" s="15" t="s">
        <v>351</v>
      </c>
      <c r="C92" s="19">
        <v>1756</v>
      </c>
      <c r="D92" s="20">
        <v>17</v>
      </c>
      <c r="E92" s="19"/>
      <c r="F92" s="20"/>
      <c r="G92" s="1"/>
      <c r="H92" s="1"/>
      <c r="I92" s="1"/>
      <c r="J92" s="28"/>
      <c r="K92" s="32">
        <v>17</v>
      </c>
      <c r="L92" s="48"/>
      <c r="V92" s="35"/>
      <c r="AC92" s="63"/>
      <c r="AD92" s="14"/>
      <c r="AF92" s="91" t="s">
        <v>424</v>
      </c>
      <c r="AK92" s="91" t="s">
        <v>532</v>
      </c>
      <c r="AO92" s="91" t="s">
        <v>57</v>
      </c>
      <c r="AP92" s="124"/>
      <c r="AQ92" s="91"/>
      <c r="AR92" s="91"/>
      <c r="AS92" s="91"/>
      <c r="AT92" s="91"/>
      <c r="AU92" s="91"/>
      <c r="AZ92" s="91"/>
    </row>
    <row r="93" spans="1:52" ht="13.5" thickBot="1">
      <c r="A93" s="42">
        <v>9</v>
      </c>
      <c r="B93" s="36" t="s">
        <v>492</v>
      </c>
      <c r="C93" s="21"/>
      <c r="D93" s="22"/>
      <c r="E93" s="21"/>
      <c r="F93" s="22"/>
      <c r="G93" s="7">
        <v>5</v>
      </c>
      <c r="H93" s="7">
        <v>10</v>
      </c>
      <c r="I93" s="7">
        <v>457</v>
      </c>
      <c r="J93" s="29">
        <v>4</v>
      </c>
      <c r="K93" s="33">
        <v>14</v>
      </c>
      <c r="L93" s="48"/>
      <c r="V93" s="35"/>
      <c r="AC93" s="63"/>
      <c r="AD93" s="14"/>
      <c r="AF93" s="91" t="s">
        <v>425</v>
      </c>
      <c r="AK93" s="124" t="s">
        <v>19</v>
      </c>
      <c r="AO93" s="91" t="s">
        <v>593</v>
      </c>
      <c r="AP93" s="124"/>
      <c r="AQ93" s="124"/>
      <c r="AR93" s="124"/>
      <c r="AS93" s="124"/>
      <c r="AT93" s="91"/>
      <c r="AU93" s="91"/>
      <c r="AZ93" s="91"/>
    </row>
    <row r="94" spans="1:52" ht="12.75">
      <c r="A94" s="42">
        <v>10</v>
      </c>
      <c r="B94" s="44" t="s">
        <v>659</v>
      </c>
      <c r="C94" s="17">
        <v>1301</v>
      </c>
      <c r="D94" s="18">
        <v>13</v>
      </c>
      <c r="E94" s="17"/>
      <c r="F94" s="18"/>
      <c r="G94" s="10"/>
      <c r="H94" s="10"/>
      <c r="I94" s="10"/>
      <c r="J94" s="27"/>
      <c r="K94" s="31">
        <v>13</v>
      </c>
      <c r="L94" s="48"/>
      <c r="V94" s="35"/>
      <c r="AC94" s="8"/>
      <c r="AD94" s="14"/>
      <c r="AF94" s="91" t="s">
        <v>426</v>
      </c>
      <c r="AK94" s="124" t="s">
        <v>533</v>
      </c>
      <c r="AL94" s="124"/>
      <c r="AM94" s="124"/>
      <c r="AO94" s="91" t="s">
        <v>594</v>
      </c>
      <c r="AQ94" s="91"/>
      <c r="AR94" s="91"/>
      <c r="AS94" s="91"/>
      <c r="AT94" s="91"/>
      <c r="AU94" s="91"/>
      <c r="AZ94" s="91"/>
    </row>
    <row r="95" spans="1:52" ht="12.75">
      <c r="A95" s="42">
        <v>11</v>
      </c>
      <c r="B95" s="37" t="s">
        <v>347</v>
      </c>
      <c r="C95" s="19"/>
      <c r="D95" s="20"/>
      <c r="E95" s="19">
        <v>11</v>
      </c>
      <c r="F95" s="20">
        <v>11</v>
      </c>
      <c r="G95" s="1"/>
      <c r="H95" s="1"/>
      <c r="I95" s="1"/>
      <c r="J95" s="28"/>
      <c r="K95" s="32">
        <v>11</v>
      </c>
      <c r="L95" s="48"/>
      <c r="V95" s="35"/>
      <c r="AC95" s="63"/>
      <c r="AD95" s="14"/>
      <c r="AF95" s="124" t="s">
        <v>19</v>
      </c>
      <c r="AG95" s="124"/>
      <c r="AK95" s="124" t="s">
        <v>534</v>
      </c>
      <c r="AL95" s="124"/>
      <c r="AM95" s="124"/>
      <c r="AO95" s="91" t="s">
        <v>595</v>
      </c>
      <c r="AQ95" s="91"/>
      <c r="AR95" s="91"/>
      <c r="AS95" s="91"/>
      <c r="AT95" s="91"/>
      <c r="AU95" s="91"/>
      <c r="AZ95" s="91"/>
    </row>
    <row r="96" spans="1:52" ht="13.5" thickBot="1">
      <c r="A96" s="42">
        <v>12</v>
      </c>
      <c r="B96" s="36" t="s">
        <v>346</v>
      </c>
      <c r="C96" s="21"/>
      <c r="D96" s="22"/>
      <c r="E96" s="21"/>
      <c r="F96" s="22"/>
      <c r="G96" s="7">
        <v>3</v>
      </c>
      <c r="H96" s="7">
        <v>6</v>
      </c>
      <c r="I96" s="7">
        <v>328</v>
      </c>
      <c r="J96" s="29">
        <v>3</v>
      </c>
      <c r="K96" s="33">
        <v>9</v>
      </c>
      <c r="L96" s="48"/>
      <c r="V96" s="35"/>
      <c r="AC96" s="63"/>
      <c r="AD96" s="14"/>
      <c r="AF96" s="91" t="s">
        <v>427</v>
      </c>
      <c r="AK96" s="124" t="s">
        <v>237</v>
      </c>
      <c r="AO96" s="91" t="s">
        <v>109</v>
      </c>
      <c r="AP96" s="64"/>
      <c r="AQ96" s="91"/>
      <c r="AR96" s="91"/>
      <c r="AS96" s="91"/>
      <c r="AT96" s="91"/>
      <c r="AU96" s="91"/>
      <c r="AZ96" s="91"/>
    </row>
    <row r="97" spans="1:52" ht="12.75">
      <c r="A97" s="42">
        <v>13</v>
      </c>
      <c r="B97" s="44" t="s">
        <v>491</v>
      </c>
      <c r="C97" s="17">
        <v>965</v>
      </c>
      <c r="D97" s="18">
        <v>9</v>
      </c>
      <c r="E97" s="17"/>
      <c r="F97" s="18"/>
      <c r="G97" s="10"/>
      <c r="H97" s="10"/>
      <c r="I97" s="10"/>
      <c r="J97" s="27"/>
      <c r="K97" s="31">
        <v>9</v>
      </c>
      <c r="L97" s="48"/>
      <c r="V97" s="35"/>
      <c r="AD97" s="14"/>
      <c r="AF97" s="91" t="s">
        <v>428</v>
      </c>
      <c r="AK97" s="91" t="s">
        <v>535</v>
      </c>
      <c r="AO97" s="91" t="s">
        <v>596</v>
      </c>
      <c r="AQ97" s="91"/>
      <c r="AR97" s="91"/>
      <c r="AS97" s="91"/>
      <c r="AT97" s="91"/>
      <c r="AU97" s="91"/>
      <c r="AZ97" s="91"/>
    </row>
    <row r="98" spans="1:52" ht="12.75">
      <c r="A98" s="42">
        <v>14</v>
      </c>
      <c r="B98" s="232" t="s">
        <v>660</v>
      </c>
      <c r="C98" s="136">
        <v>995</v>
      </c>
      <c r="D98" s="137">
        <v>9</v>
      </c>
      <c r="E98" s="136"/>
      <c r="F98" s="137"/>
      <c r="G98" s="142"/>
      <c r="H98" s="142"/>
      <c r="I98" s="142"/>
      <c r="J98" s="143"/>
      <c r="K98" s="32">
        <v>9</v>
      </c>
      <c r="L98" s="48"/>
      <c r="V98" s="35"/>
      <c r="AC98" s="63"/>
      <c r="AD98" s="14"/>
      <c r="AF98" s="91" t="s">
        <v>429</v>
      </c>
      <c r="AK98" s="124" t="s">
        <v>536</v>
      </c>
      <c r="AL98" s="124"/>
      <c r="AM98" s="124"/>
      <c r="AO98" s="91" t="s">
        <v>597</v>
      </c>
      <c r="AQ98" s="91"/>
      <c r="AR98" s="91"/>
      <c r="AS98" s="91"/>
      <c r="AT98" s="91"/>
      <c r="AU98" s="91"/>
      <c r="AZ98" s="91"/>
    </row>
    <row r="99" spans="1:52" ht="13.5" thickBot="1">
      <c r="A99" s="42">
        <v>15</v>
      </c>
      <c r="B99" s="233" t="s">
        <v>661</v>
      </c>
      <c r="C99" s="21"/>
      <c r="D99" s="22"/>
      <c r="E99" s="21"/>
      <c r="F99" s="22"/>
      <c r="G99" s="7">
        <v>3</v>
      </c>
      <c r="H99" s="7">
        <v>6</v>
      </c>
      <c r="I99" s="7">
        <v>303</v>
      </c>
      <c r="J99" s="29">
        <v>3</v>
      </c>
      <c r="K99" s="33">
        <v>9</v>
      </c>
      <c r="L99" s="48"/>
      <c r="AC99" s="63"/>
      <c r="AD99" s="14"/>
      <c r="AF99" s="91" t="s">
        <v>430</v>
      </c>
      <c r="AK99" s="91" t="s">
        <v>128</v>
      </c>
      <c r="AO99" s="91" t="s">
        <v>598</v>
      </c>
      <c r="AQ99" s="91"/>
      <c r="AR99" s="91"/>
      <c r="AS99" s="91"/>
      <c r="AT99" s="91"/>
      <c r="AU99" s="91"/>
      <c r="AZ99" s="91"/>
    </row>
    <row r="100" spans="1:47" ht="12.75">
      <c r="A100" s="42">
        <v>16</v>
      </c>
      <c r="B100" s="43" t="s">
        <v>354</v>
      </c>
      <c r="C100" s="17"/>
      <c r="D100" s="18"/>
      <c r="E100" s="17"/>
      <c r="F100" s="18"/>
      <c r="G100" s="10">
        <v>3</v>
      </c>
      <c r="H100" s="10">
        <v>6</v>
      </c>
      <c r="I100" s="10">
        <v>281</v>
      </c>
      <c r="J100" s="27">
        <v>2</v>
      </c>
      <c r="K100" s="31">
        <v>8</v>
      </c>
      <c r="L100" s="49"/>
      <c r="V100" s="45"/>
      <c r="W100" s="337"/>
      <c r="X100" s="338"/>
      <c r="Y100" s="51"/>
      <c r="Z100" s="51"/>
      <c r="AA100" s="51"/>
      <c r="AB100" s="51"/>
      <c r="AC100" s="51"/>
      <c r="AD100" s="14"/>
      <c r="AF100" s="91" t="s">
        <v>431</v>
      </c>
      <c r="AK100" s="91" t="s">
        <v>537</v>
      </c>
      <c r="AO100" s="91" t="s">
        <v>599</v>
      </c>
      <c r="AQ100" s="91"/>
      <c r="AR100" s="91"/>
      <c r="AS100" s="91"/>
      <c r="AT100" s="91"/>
      <c r="AU100" s="91"/>
    </row>
    <row r="101" spans="1:47" ht="12.75">
      <c r="A101" s="42">
        <v>17</v>
      </c>
      <c r="B101" s="15" t="s">
        <v>344</v>
      </c>
      <c r="C101" s="19">
        <v>761</v>
      </c>
      <c r="D101" s="20">
        <v>7</v>
      </c>
      <c r="E101" s="19"/>
      <c r="F101" s="20"/>
      <c r="G101" s="1"/>
      <c r="H101" s="1"/>
      <c r="I101" s="1"/>
      <c r="J101" s="28"/>
      <c r="K101" s="32">
        <v>7</v>
      </c>
      <c r="L101" s="49"/>
      <c r="V101" s="45"/>
      <c r="W101" s="337"/>
      <c r="X101" s="338"/>
      <c r="Y101" s="83"/>
      <c r="Z101" s="83"/>
      <c r="AA101" s="83"/>
      <c r="AB101" s="83"/>
      <c r="AC101" s="83"/>
      <c r="AD101" s="14"/>
      <c r="AF101" s="124" t="s">
        <v>432</v>
      </c>
      <c r="AG101" s="124"/>
      <c r="AH101" s="124"/>
      <c r="AI101" s="124"/>
      <c r="AK101" s="64" t="s">
        <v>442</v>
      </c>
      <c r="AO101" s="91" t="s">
        <v>411</v>
      </c>
      <c r="AP101" s="64"/>
      <c r="AQ101" s="91"/>
      <c r="AR101" s="91"/>
      <c r="AS101" s="91"/>
      <c r="AT101" s="91"/>
      <c r="AU101" s="91"/>
    </row>
    <row r="102" spans="1:47" ht="13.5" thickBot="1">
      <c r="A102" s="42">
        <v>18</v>
      </c>
      <c r="B102" s="36" t="s">
        <v>356</v>
      </c>
      <c r="C102" s="21"/>
      <c r="D102" s="22"/>
      <c r="E102" s="21"/>
      <c r="F102" s="22"/>
      <c r="G102" s="7">
        <v>2</v>
      </c>
      <c r="H102" s="7">
        <v>4</v>
      </c>
      <c r="I102" s="7">
        <v>154</v>
      </c>
      <c r="J102" s="29">
        <v>1</v>
      </c>
      <c r="K102" s="33">
        <v>5</v>
      </c>
      <c r="L102" s="49"/>
      <c r="V102" s="45"/>
      <c r="W102" s="337"/>
      <c r="X102" s="338"/>
      <c r="Y102" s="83"/>
      <c r="Z102" s="83"/>
      <c r="AA102" s="83"/>
      <c r="AB102" s="83"/>
      <c r="AC102" s="83"/>
      <c r="AD102" s="14"/>
      <c r="AF102" s="91" t="s">
        <v>128</v>
      </c>
      <c r="AK102" s="91" t="s">
        <v>538</v>
      </c>
      <c r="AO102" s="91" t="s">
        <v>600</v>
      </c>
      <c r="AQ102" s="91"/>
      <c r="AR102" s="91"/>
      <c r="AS102" s="91"/>
      <c r="AT102" s="91"/>
      <c r="AU102" s="91"/>
    </row>
    <row r="103" spans="1:47" ht="12.75">
      <c r="A103" s="42"/>
      <c r="B103" s="43" t="s">
        <v>352</v>
      </c>
      <c r="C103" s="17"/>
      <c r="D103" s="18"/>
      <c r="E103" s="17"/>
      <c r="F103" s="18"/>
      <c r="G103" s="10"/>
      <c r="H103" s="10">
        <v>0</v>
      </c>
      <c r="I103" s="10"/>
      <c r="J103" s="27"/>
      <c r="K103" s="31">
        <v>0</v>
      </c>
      <c r="L103" s="11"/>
      <c r="AD103" s="14"/>
      <c r="AF103" s="91" t="s">
        <v>433</v>
      </c>
      <c r="AK103" s="124" t="s">
        <v>47</v>
      </c>
      <c r="AO103" s="91" t="s">
        <v>601</v>
      </c>
      <c r="AQ103" s="91"/>
      <c r="AR103" s="91"/>
      <c r="AS103" s="91"/>
      <c r="AT103" s="91"/>
      <c r="AU103" s="91"/>
    </row>
    <row r="104" spans="1:47" ht="12.75">
      <c r="A104" s="42"/>
      <c r="B104" s="36" t="s">
        <v>658</v>
      </c>
      <c r="C104" s="19"/>
      <c r="D104" s="20"/>
      <c r="E104" s="19"/>
      <c r="F104" s="20"/>
      <c r="G104" s="1"/>
      <c r="H104" s="1">
        <v>0</v>
      </c>
      <c r="I104" s="1"/>
      <c r="J104" s="28"/>
      <c r="K104" s="32">
        <v>0</v>
      </c>
      <c r="L104" s="11"/>
      <c r="AD104" s="14"/>
      <c r="AF104" s="91" t="s">
        <v>434</v>
      </c>
      <c r="AK104" s="91" t="s">
        <v>539</v>
      </c>
      <c r="AO104" s="91" t="s">
        <v>602</v>
      </c>
      <c r="AQ104" s="91"/>
      <c r="AR104" s="91"/>
      <c r="AS104" s="91"/>
      <c r="AT104" s="91"/>
      <c r="AU104" s="91"/>
    </row>
    <row r="105" spans="1:47" ht="13.5" thickBot="1">
      <c r="A105" s="42"/>
      <c r="B105" s="229"/>
      <c r="C105" s="21"/>
      <c r="D105" s="22"/>
      <c r="E105" s="21"/>
      <c r="F105" s="22">
        <v>0</v>
      </c>
      <c r="G105" s="7"/>
      <c r="H105" s="7"/>
      <c r="I105" s="7"/>
      <c r="J105" s="29"/>
      <c r="K105" s="33">
        <v>0</v>
      </c>
      <c r="L105" s="12"/>
      <c r="AD105" s="14"/>
      <c r="AF105" s="91" t="s">
        <v>435</v>
      </c>
      <c r="AK105" s="124" t="s">
        <v>540</v>
      </c>
      <c r="AL105" s="124"/>
      <c r="AM105" s="124"/>
      <c r="AO105" s="91" t="s">
        <v>603</v>
      </c>
      <c r="AQ105" s="91"/>
      <c r="AR105" s="91"/>
      <c r="AS105" s="91"/>
      <c r="AT105" s="91"/>
      <c r="AU105" s="91"/>
    </row>
    <row r="106" spans="1:47" ht="13.5" customHeight="1" thickBot="1">
      <c r="A106" s="330" t="s">
        <v>6</v>
      </c>
      <c r="B106" s="330" t="s">
        <v>0</v>
      </c>
      <c r="C106" s="324" t="s">
        <v>1</v>
      </c>
      <c r="D106" s="340"/>
      <c r="E106" s="340"/>
      <c r="F106" s="340"/>
      <c r="G106" s="340"/>
      <c r="H106" s="340"/>
      <c r="I106" s="340"/>
      <c r="J106" s="340"/>
      <c r="K106" s="341"/>
      <c r="L106" s="334"/>
      <c r="AF106" s="91" t="s">
        <v>436</v>
      </c>
      <c r="AK106" s="91" t="s">
        <v>167</v>
      </c>
      <c r="AO106" s="91" t="s">
        <v>134</v>
      </c>
      <c r="AQ106" s="91"/>
      <c r="AR106" s="91"/>
      <c r="AS106" s="91"/>
      <c r="AT106" s="91"/>
      <c r="AU106" s="91"/>
    </row>
    <row r="107" spans="1:47" ht="51.75" thickBot="1">
      <c r="A107" s="339"/>
      <c r="B107" s="339"/>
      <c r="C107" s="23" t="s">
        <v>20</v>
      </c>
      <c r="D107" s="34" t="s">
        <v>24</v>
      </c>
      <c r="E107" s="23" t="s">
        <v>21</v>
      </c>
      <c r="F107" s="34" t="s">
        <v>25</v>
      </c>
      <c r="G107" s="24" t="s">
        <v>22</v>
      </c>
      <c r="H107" s="24" t="s">
        <v>26</v>
      </c>
      <c r="I107" s="25" t="s">
        <v>23</v>
      </c>
      <c r="J107" s="26" t="s">
        <v>28</v>
      </c>
      <c r="K107" s="30" t="s">
        <v>27</v>
      </c>
      <c r="L107" s="335"/>
      <c r="AF107" s="91" t="s">
        <v>437</v>
      </c>
      <c r="AK107" s="91" t="s">
        <v>541</v>
      </c>
      <c r="AO107" s="91" t="s">
        <v>604</v>
      </c>
      <c r="AQ107" s="91"/>
      <c r="AR107" s="91"/>
      <c r="AS107" s="91"/>
      <c r="AT107" s="91"/>
      <c r="AU107" s="91"/>
    </row>
    <row r="108" spans="1:47" ht="12.75">
      <c r="A108" s="199">
        <v>16</v>
      </c>
      <c r="B108" s="43" t="s">
        <v>346</v>
      </c>
      <c r="C108" s="17"/>
      <c r="D108" s="18"/>
      <c r="E108" s="17"/>
      <c r="F108" s="18"/>
      <c r="G108" s="10">
        <v>16</v>
      </c>
      <c r="H108" s="10">
        <v>32</v>
      </c>
      <c r="I108" s="10">
        <v>4718</v>
      </c>
      <c r="J108" s="27">
        <v>47</v>
      </c>
      <c r="K108" s="31">
        <v>79</v>
      </c>
      <c r="L108" s="47"/>
      <c r="AF108" s="91" t="s">
        <v>438</v>
      </c>
      <c r="AK108" s="64" t="s">
        <v>183</v>
      </c>
      <c r="AO108" s="91" t="s">
        <v>605</v>
      </c>
      <c r="AQ108" s="91"/>
      <c r="AR108" s="91"/>
      <c r="AS108" s="91"/>
      <c r="AT108" s="91"/>
      <c r="AU108" s="91"/>
    </row>
    <row r="109" spans="1:47" ht="12.75">
      <c r="A109" s="42">
        <v>7</v>
      </c>
      <c r="B109" s="36" t="s">
        <v>352</v>
      </c>
      <c r="C109" s="19"/>
      <c r="D109" s="20"/>
      <c r="E109" s="19"/>
      <c r="F109" s="20"/>
      <c r="G109" s="1">
        <v>14</v>
      </c>
      <c r="H109" s="1">
        <v>28</v>
      </c>
      <c r="I109" s="1">
        <v>3819</v>
      </c>
      <c r="J109" s="28">
        <v>38</v>
      </c>
      <c r="K109" s="32">
        <v>66</v>
      </c>
      <c r="L109" s="48"/>
      <c r="AF109" s="124" t="s">
        <v>57</v>
      </c>
      <c r="AK109" s="91" t="s">
        <v>542</v>
      </c>
      <c r="AO109" s="91" t="s">
        <v>606</v>
      </c>
      <c r="AQ109" s="91"/>
      <c r="AR109" s="91"/>
      <c r="AS109" s="91"/>
      <c r="AT109" s="91"/>
      <c r="AU109" s="91"/>
    </row>
    <row r="110" spans="1:47" ht="13.5" thickBot="1">
      <c r="A110" s="42">
        <v>10</v>
      </c>
      <c r="B110" s="36" t="s">
        <v>354</v>
      </c>
      <c r="C110" s="21"/>
      <c r="D110" s="22"/>
      <c r="E110" s="21"/>
      <c r="F110" s="22"/>
      <c r="G110" s="7">
        <v>9</v>
      </c>
      <c r="H110" s="7">
        <v>18</v>
      </c>
      <c r="I110" s="7">
        <v>3207</v>
      </c>
      <c r="J110" s="29">
        <v>32</v>
      </c>
      <c r="K110" s="33">
        <v>50</v>
      </c>
      <c r="L110" s="48"/>
      <c r="AF110" s="91" t="s">
        <v>439</v>
      </c>
      <c r="AK110" s="91" t="s">
        <v>543</v>
      </c>
      <c r="AO110" s="91" t="s">
        <v>607</v>
      </c>
      <c r="AQ110" s="91"/>
      <c r="AR110" s="91"/>
      <c r="AS110" s="91"/>
      <c r="AT110" s="91"/>
      <c r="AU110" s="91"/>
    </row>
    <row r="111" spans="1:47" ht="12.75">
      <c r="A111" s="42">
        <v>4</v>
      </c>
      <c r="B111" s="231" t="s">
        <v>660</v>
      </c>
      <c r="C111" s="17">
        <v>4999</v>
      </c>
      <c r="D111" s="18">
        <v>49</v>
      </c>
      <c r="E111" s="17"/>
      <c r="F111" s="18"/>
      <c r="G111" s="10"/>
      <c r="H111" s="10"/>
      <c r="I111" s="10"/>
      <c r="J111" s="27"/>
      <c r="K111" s="31">
        <v>49</v>
      </c>
      <c r="L111" s="48"/>
      <c r="AF111" s="91" t="s">
        <v>440</v>
      </c>
      <c r="AK111" s="91" t="s">
        <v>94</v>
      </c>
      <c r="AO111" s="91" t="s">
        <v>608</v>
      </c>
      <c r="AQ111" s="91"/>
      <c r="AR111" s="91"/>
      <c r="AS111" s="91"/>
      <c r="AT111" s="91"/>
      <c r="AU111" s="91"/>
    </row>
    <row r="112" spans="1:47" ht="12.75">
      <c r="A112" s="42">
        <v>13</v>
      </c>
      <c r="B112" s="37" t="s">
        <v>348</v>
      </c>
      <c r="C112" s="19"/>
      <c r="D112" s="20"/>
      <c r="E112" s="19">
        <v>47</v>
      </c>
      <c r="F112" s="20">
        <v>47</v>
      </c>
      <c r="G112" s="1"/>
      <c r="H112" s="1"/>
      <c r="I112" s="1"/>
      <c r="J112" s="28"/>
      <c r="K112" s="32">
        <v>47</v>
      </c>
      <c r="L112" s="48"/>
      <c r="AF112" s="91" t="s">
        <v>441</v>
      </c>
      <c r="AK112" s="91" t="s">
        <v>544</v>
      </c>
      <c r="AO112" s="91" t="s">
        <v>485</v>
      </c>
      <c r="AP112" s="124"/>
      <c r="AQ112" s="91"/>
      <c r="AR112" s="91"/>
      <c r="AS112" s="91"/>
      <c r="AT112" s="91"/>
      <c r="AU112" s="91"/>
    </row>
    <row r="113" spans="1:47" ht="13.5" thickBot="1">
      <c r="A113" s="3">
        <v>1</v>
      </c>
      <c r="B113" s="233" t="s">
        <v>661</v>
      </c>
      <c r="C113" s="21"/>
      <c r="D113" s="22"/>
      <c r="E113" s="21"/>
      <c r="F113" s="22"/>
      <c r="G113" s="7">
        <v>9</v>
      </c>
      <c r="H113" s="7">
        <v>18</v>
      </c>
      <c r="I113" s="7">
        <v>2635</v>
      </c>
      <c r="J113" s="29">
        <v>26</v>
      </c>
      <c r="K113" s="33">
        <v>44</v>
      </c>
      <c r="L113" s="48"/>
      <c r="AF113" s="64" t="s">
        <v>442</v>
      </c>
      <c r="AK113" s="124" t="s">
        <v>174</v>
      </c>
      <c r="AO113" s="91" t="s">
        <v>609</v>
      </c>
      <c r="AP113" s="124"/>
      <c r="AQ113" s="124"/>
      <c r="AR113" s="124"/>
      <c r="AS113" s="124"/>
      <c r="AT113" s="91"/>
      <c r="AU113" s="91"/>
    </row>
    <row r="114" spans="1:47" ht="12.75">
      <c r="A114" s="42">
        <v>18</v>
      </c>
      <c r="B114" s="44" t="s">
        <v>491</v>
      </c>
      <c r="C114" s="17">
        <v>4325</v>
      </c>
      <c r="D114" s="18">
        <v>43</v>
      </c>
      <c r="E114" s="17"/>
      <c r="F114" s="18"/>
      <c r="G114" s="10"/>
      <c r="H114" s="10"/>
      <c r="I114" s="10"/>
      <c r="J114" s="27"/>
      <c r="K114" s="31">
        <v>43</v>
      </c>
      <c r="L114" s="48"/>
      <c r="AF114" s="91" t="s">
        <v>443</v>
      </c>
      <c r="AK114" s="91" t="s">
        <v>545</v>
      </c>
      <c r="AO114" s="91" t="s">
        <v>610</v>
      </c>
      <c r="AQ114" s="91"/>
      <c r="AR114" s="91"/>
      <c r="AS114" s="91"/>
      <c r="AT114" s="91"/>
      <c r="AU114" s="91"/>
    </row>
    <row r="115" spans="1:47" ht="12.75">
      <c r="A115" s="42">
        <v>12</v>
      </c>
      <c r="B115" s="15" t="s">
        <v>351</v>
      </c>
      <c r="C115" s="19">
        <v>4035</v>
      </c>
      <c r="D115" s="20">
        <v>40</v>
      </c>
      <c r="E115" s="19"/>
      <c r="F115" s="20"/>
      <c r="G115" s="1"/>
      <c r="H115" s="1"/>
      <c r="I115" s="1"/>
      <c r="J115" s="28"/>
      <c r="K115" s="32">
        <v>40</v>
      </c>
      <c r="L115" s="48"/>
      <c r="AF115" s="91" t="s">
        <v>444</v>
      </c>
      <c r="AK115" s="124" t="s">
        <v>546</v>
      </c>
      <c r="AL115" s="124"/>
      <c r="AM115" s="124"/>
      <c r="AO115" s="91" t="s">
        <v>611</v>
      </c>
      <c r="AQ115" s="91"/>
      <c r="AR115" s="91"/>
      <c r="AS115" s="91"/>
      <c r="AT115" s="91"/>
      <c r="AU115" s="91"/>
    </row>
    <row r="116" spans="1:47" ht="13.5" thickBot="1">
      <c r="A116" s="42">
        <v>6</v>
      </c>
      <c r="B116" s="36" t="s">
        <v>658</v>
      </c>
      <c r="C116" s="21"/>
      <c r="D116" s="22"/>
      <c r="E116" s="21"/>
      <c r="F116" s="22"/>
      <c r="G116" s="7">
        <v>9</v>
      </c>
      <c r="H116" s="7">
        <v>18</v>
      </c>
      <c r="I116" s="7">
        <v>2287</v>
      </c>
      <c r="J116" s="29">
        <v>22</v>
      </c>
      <c r="K116" s="33">
        <v>40</v>
      </c>
      <c r="L116" s="48"/>
      <c r="AF116" s="91" t="s">
        <v>445</v>
      </c>
      <c r="AK116" s="64" t="s">
        <v>118</v>
      </c>
      <c r="AO116" s="91" t="s">
        <v>612</v>
      </c>
      <c r="AQ116" s="91"/>
      <c r="AR116" s="91"/>
      <c r="AS116" s="91"/>
      <c r="AT116" s="91"/>
      <c r="AU116" s="91"/>
    </row>
    <row r="117" spans="1:47" ht="12.75">
      <c r="A117" s="42">
        <v>9</v>
      </c>
      <c r="B117" s="43" t="s">
        <v>492</v>
      </c>
      <c r="C117" s="17"/>
      <c r="D117" s="18"/>
      <c r="E117" s="17"/>
      <c r="F117" s="18"/>
      <c r="G117" s="10">
        <v>8</v>
      </c>
      <c r="H117" s="10">
        <v>16</v>
      </c>
      <c r="I117" s="10">
        <v>2111</v>
      </c>
      <c r="J117" s="27">
        <v>21</v>
      </c>
      <c r="K117" s="31">
        <v>37</v>
      </c>
      <c r="L117" s="48"/>
      <c r="AF117" s="91" t="s">
        <v>446</v>
      </c>
      <c r="AK117" s="91" t="s">
        <v>547</v>
      </c>
      <c r="AO117" s="91" t="s">
        <v>613</v>
      </c>
      <c r="AQ117" s="91"/>
      <c r="AR117" s="91"/>
      <c r="AS117" s="91"/>
      <c r="AT117" s="91"/>
      <c r="AU117" s="91"/>
    </row>
    <row r="118" spans="1:47" ht="12.75">
      <c r="A118" s="42">
        <v>15</v>
      </c>
      <c r="B118" s="37" t="s">
        <v>676</v>
      </c>
      <c r="C118" s="19"/>
      <c r="D118" s="20"/>
      <c r="E118" s="19">
        <v>31</v>
      </c>
      <c r="F118" s="20">
        <v>31</v>
      </c>
      <c r="G118" s="1"/>
      <c r="H118" s="1"/>
      <c r="I118" s="1"/>
      <c r="J118" s="28"/>
      <c r="K118" s="32">
        <v>31</v>
      </c>
      <c r="L118" s="48"/>
      <c r="AF118" s="91" t="s">
        <v>134</v>
      </c>
      <c r="AK118" s="91" t="s">
        <v>8</v>
      </c>
      <c r="AO118" s="91" t="s">
        <v>237</v>
      </c>
      <c r="AP118" s="124"/>
      <c r="AQ118" s="91"/>
      <c r="AR118" s="91"/>
      <c r="AS118" s="91"/>
      <c r="AT118" s="91"/>
      <c r="AU118" s="91"/>
    </row>
    <row r="119" spans="1:47" ht="13.5" thickBot="1">
      <c r="A119" s="42">
        <v>2</v>
      </c>
      <c r="B119" s="37" t="s">
        <v>345</v>
      </c>
      <c r="C119" s="21"/>
      <c r="D119" s="22"/>
      <c r="E119" s="21">
        <v>29</v>
      </c>
      <c r="F119" s="22">
        <v>29</v>
      </c>
      <c r="G119" s="7"/>
      <c r="H119" s="7"/>
      <c r="I119" s="7"/>
      <c r="J119" s="168"/>
      <c r="K119" s="33">
        <v>29</v>
      </c>
      <c r="L119" s="48"/>
      <c r="AF119" s="91" t="s">
        <v>447</v>
      </c>
      <c r="AK119" s="91" t="s">
        <v>548</v>
      </c>
      <c r="AO119" s="91" t="s">
        <v>614</v>
      </c>
      <c r="AP119" s="124"/>
      <c r="AQ119" s="124"/>
      <c r="AR119" s="124"/>
      <c r="AS119" s="124"/>
      <c r="AT119" s="91"/>
      <c r="AU119" s="91"/>
    </row>
    <row r="120" spans="1:47" ht="12.75">
      <c r="A120" s="42">
        <v>3</v>
      </c>
      <c r="B120" s="44" t="s">
        <v>350</v>
      </c>
      <c r="C120" s="17">
        <v>2835</v>
      </c>
      <c r="D120" s="18">
        <v>28</v>
      </c>
      <c r="E120" s="17"/>
      <c r="F120" s="18"/>
      <c r="G120" s="10"/>
      <c r="H120" s="10"/>
      <c r="I120" s="10"/>
      <c r="J120" s="27"/>
      <c r="K120" s="31">
        <v>28</v>
      </c>
      <c r="L120" s="48"/>
      <c r="AF120" s="91" t="s">
        <v>448</v>
      </c>
      <c r="AO120" s="91" t="s">
        <v>615</v>
      </c>
      <c r="AQ120" s="91"/>
      <c r="AR120" s="91"/>
      <c r="AS120" s="91"/>
      <c r="AT120" s="91"/>
      <c r="AU120" s="91"/>
    </row>
    <row r="121" spans="1:47" ht="12.75">
      <c r="A121" s="42">
        <v>5</v>
      </c>
      <c r="B121" s="15" t="s">
        <v>349</v>
      </c>
      <c r="C121" s="19">
        <v>2559</v>
      </c>
      <c r="D121" s="20">
        <v>25</v>
      </c>
      <c r="E121" s="19"/>
      <c r="F121" s="20"/>
      <c r="G121" s="1"/>
      <c r="H121" s="1"/>
      <c r="I121" s="1"/>
      <c r="J121" s="28"/>
      <c r="K121" s="32">
        <v>25</v>
      </c>
      <c r="L121" s="48"/>
      <c r="AF121" s="91" t="s">
        <v>449</v>
      </c>
      <c r="AO121" s="91" t="s">
        <v>616</v>
      </c>
      <c r="AQ121" s="91"/>
      <c r="AR121" s="91"/>
      <c r="AS121" s="91"/>
      <c r="AT121" s="91"/>
      <c r="AU121" s="91"/>
    </row>
    <row r="122" spans="1:47" ht="13.5" thickBot="1">
      <c r="A122" s="42">
        <v>17</v>
      </c>
      <c r="B122" s="36" t="s">
        <v>356</v>
      </c>
      <c r="C122" s="21"/>
      <c r="D122" s="22"/>
      <c r="E122" s="21"/>
      <c r="F122" s="22"/>
      <c r="G122" s="7">
        <v>4</v>
      </c>
      <c r="H122" s="7">
        <v>8</v>
      </c>
      <c r="I122" s="7">
        <v>1054</v>
      </c>
      <c r="J122" s="29">
        <v>10</v>
      </c>
      <c r="K122" s="33">
        <v>18</v>
      </c>
      <c r="L122" s="48"/>
      <c r="AF122" s="64" t="s">
        <v>183</v>
      </c>
      <c r="AO122" s="91" t="s">
        <v>118</v>
      </c>
      <c r="AP122" s="64"/>
      <c r="AQ122" s="91"/>
      <c r="AR122" s="91"/>
      <c r="AS122" s="91"/>
      <c r="AT122" s="91"/>
      <c r="AU122" s="91"/>
    </row>
    <row r="123" spans="1:47" ht="12.75">
      <c r="A123" s="42">
        <v>8</v>
      </c>
      <c r="B123" s="44" t="s">
        <v>659</v>
      </c>
      <c r="C123" s="17">
        <v>1576</v>
      </c>
      <c r="D123" s="18">
        <v>15</v>
      </c>
      <c r="E123" s="17"/>
      <c r="F123" s="18"/>
      <c r="G123" s="10"/>
      <c r="H123" s="10"/>
      <c r="I123" s="10"/>
      <c r="J123" s="27"/>
      <c r="K123" s="31">
        <v>15</v>
      </c>
      <c r="L123" s="49"/>
      <c r="AF123" s="91" t="s">
        <v>450</v>
      </c>
      <c r="AO123" s="91" t="s">
        <v>617</v>
      </c>
      <c r="AQ123" s="91"/>
      <c r="AR123" s="91"/>
      <c r="AS123" s="91"/>
      <c r="AT123" s="91"/>
      <c r="AU123" s="91"/>
    </row>
    <row r="124" spans="1:47" ht="12.75">
      <c r="A124" s="42">
        <v>11</v>
      </c>
      <c r="B124" s="15" t="s">
        <v>344</v>
      </c>
      <c r="C124" s="19">
        <v>1256</v>
      </c>
      <c r="D124" s="20">
        <v>12</v>
      </c>
      <c r="E124" s="19"/>
      <c r="F124" s="20"/>
      <c r="G124" s="1"/>
      <c r="H124" s="1"/>
      <c r="I124" s="1"/>
      <c r="J124" s="28"/>
      <c r="K124" s="32">
        <v>12</v>
      </c>
      <c r="L124" s="49"/>
      <c r="AF124" s="91" t="s">
        <v>451</v>
      </c>
      <c r="AO124" s="91" t="s">
        <v>618</v>
      </c>
      <c r="AQ124" s="91"/>
      <c r="AR124" s="91"/>
      <c r="AS124" s="91"/>
      <c r="AT124" s="91"/>
      <c r="AU124" s="91"/>
    </row>
    <row r="125" spans="1:47" ht="13.5" thickBot="1">
      <c r="A125" s="42">
        <v>14</v>
      </c>
      <c r="B125" s="37" t="s">
        <v>656</v>
      </c>
      <c r="C125" s="21"/>
      <c r="D125" s="22"/>
      <c r="E125" s="21">
        <v>9</v>
      </c>
      <c r="F125" s="22">
        <v>9</v>
      </c>
      <c r="G125" s="7"/>
      <c r="H125" s="7"/>
      <c r="I125" s="7"/>
      <c r="J125" s="29"/>
      <c r="K125" s="33">
        <v>9</v>
      </c>
      <c r="L125" s="49"/>
      <c r="AF125" s="91" t="s">
        <v>452</v>
      </c>
      <c r="AO125" s="91" t="s">
        <v>619</v>
      </c>
      <c r="AQ125" s="91"/>
      <c r="AR125" s="91"/>
      <c r="AS125" s="91"/>
      <c r="AT125" s="91"/>
      <c r="AU125" s="91"/>
    </row>
    <row r="126" spans="1:47" ht="12.75">
      <c r="A126" s="42"/>
      <c r="B126" s="58" t="s">
        <v>657</v>
      </c>
      <c r="C126" s="17"/>
      <c r="D126" s="18"/>
      <c r="E126" s="17">
        <v>9</v>
      </c>
      <c r="F126" s="18">
        <v>9</v>
      </c>
      <c r="G126" s="10"/>
      <c r="H126" s="10"/>
      <c r="I126" s="10"/>
      <c r="J126" s="27"/>
      <c r="K126" s="31">
        <v>9</v>
      </c>
      <c r="L126" s="11"/>
      <c r="AF126" s="91" t="s">
        <v>453</v>
      </c>
      <c r="AO126" s="91" t="s">
        <v>63</v>
      </c>
      <c r="AP126" s="64"/>
      <c r="AQ126" s="91"/>
      <c r="AR126" s="91"/>
      <c r="AS126" s="91"/>
      <c r="AT126" s="91"/>
      <c r="AU126" s="91"/>
    </row>
    <row r="127" spans="1:47" ht="12.75">
      <c r="A127" s="42"/>
      <c r="B127" s="37" t="s">
        <v>347</v>
      </c>
      <c r="C127" s="19"/>
      <c r="D127" s="20"/>
      <c r="E127" s="19">
        <v>3</v>
      </c>
      <c r="F127" s="20">
        <v>3</v>
      </c>
      <c r="G127" s="1"/>
      <c r="H127" s="1"/>
      <c r="I127" s="1"/>
      <c r="J127" s="28"/>
      <c r="K127" s="32">
        <v>3</v>
      </c>
      <c r="L127" s="11"/>
      <c r="AF127" s="91" t="s">
        <v>167</v>
      </c>
      <c r="AO127" s="91" t="s">
        <v>620</v>
      </c>
      <c r="AQ127" s="91"/>
      <c r="AR127" s="91"/>
      <c r="AS127" s="91"/>
      <c r="AT127" s="91"/>
      <c r="AU127" s="91"/>
    </row>
    <row r="128" spans="1:47" ht="13.5" thickBot="1">
      <c r="A128" s="42"/>
      <c r="B128" s="229"/>
      <c r="C128" s="21"/>
      <c r="D128" s="22"/>
      <c r="E128" s="21"/>
      <c r="F128" s="22">
        <v>0</v>
      </c>
      <c r="G128" s="7"/>
      <c r="H128" s="7"/>
      <c r="I128" s="7"/>
      <c r="J128" s="29"/>
      <c r="K128" s="33">
        <v>0</v>
      </c>
      <c r="L128" s="12"/>
      <c r="AF128" s="91" t="s">
        <v>454</v>
      </c>
      <c r="AO128" s="91" t="s">
        <v>621</v>
      </c>
      <c r="AQ128" s="91"/>
      <c r="AR128" s="91"/>
      <c r="AS128" s="91"/>
      <c r="AT128" s="91"/>
      <c r="AU128" s="91"/>
    </row>
    <row r="129" spans="1:47" ht="13.5" thickBot="1">
      <c r="A129" s="330" t="s">
        <v>6</v>
      </c>
      <c r="B129" s="330" t="s">
        <v>0</v>
      </c>
      <c r="C129" s="324" t="s">
        <v>2</v>
      </c>
      <c r="D129" s="325"/>
      <c r="E129" s="325"/>
      <c r="F129" s="325"/>
      <c r="G129" s="325"/>
      <c r="H129" s="325"/>
      <c r="I129" s="325"/>
      <c r="J129" s="326"/>
      <c r="K129" s="327"/>
      <c r="L129" s="334"/>
      <c r="AF129" s="91" t="s">
        <v>455</v>
      </c>
      <c r="AO129" s="91" t="s">
        <v>622</v>
      </c>
      <c r="AQ129" s="91"/>
      <c r="AR129" s="91"/>
      <c r="AS129" s="91"/>
      <c r="AT129" s="91"/>
      <c r="AU129" s="91"/>
    </row>
    <row r="130" spans="1:47" ht="51.75" thickBot="1">
      <c r="A130" s="331"/>
      <c r="B130" s="332"/>
      <c r="C130" s="23" t="s">
        <v>20</v>
      </c>
      <c r="D130" s="34" t="s">
        <v>24</v>
      </c>
      <c r="E130" s="23" t="s">
        <v>21</v>
      </c>
      <c r="F130" s="34" t="s">
        <v>25</v>
      </c>
      <c r="G130" s="24" t="s">
        <v>22</v>
      </c>
      <c r="H130" s="24" t="s">
        <v>26</v>
      </c>
      <c r="I130" s="25" t="s">
        <v>23</v>
      </c>
      <c r="J130" s="26" t="s">
        <v>28</v>
      </c>
      <c r="K130" s="30" t="s">
        <v>27</v>
      </c>
      <c r="L130" s="335"/>
      <c r="AF130" s="91" t="s">
        <v>456</v>
      </c>
      <c r="AO130" s="91" t="s">
        <v>174</v>
      </c>
      <c r="AP130" s="124"/>
      <c r="AQ130" s="91"/>
      <c r="AR130" s="91"/>
      <c r="AS130" s="91"/>
      <c r="AT130" s="91"/>
      <c r="AU130" s="91"/>
    </row>
    <row r="131" spans="1:47" ht="12.75">
      <c r="A131" s="5">
        <v>1</v>
      </c>
      <c r="B131" s="43" t="s">
        <v>346</v>
      </c>
      <c r="C131" s="17"/>
      <c r="D131" s="18"/>
      <c r="E131" s="17"/>
      <c r="F131" s="18"/>
      <c r="G131" s="10">
        <v>38</v>
      </c>
      <c r="H131" s="10">
        <v>76</v>
      </c>
      <c r="I131" s="10">
        <v>7014</v>
      </c>
      <c r="J131" s="27">
        <v>70</v>
      </c>
      <c r="K131" s="31">
        <v>146</v>
      </c>
      <c r="L131" s="47"/>
      <c r="AF131" s="124" t="s">
        <v>174</v>
      </c>
      <c r="AO131" s="91" t="s">
        <v>623</v>
      </c>
      <c r="AP131" s="124"/>
      <c r="AQ131" s="124"/>
      <c r="AR131" s="124"/>
      <c r="AS131" s="124"/>
      <c r="AT131" s="91"/>
      <c r="AU131" s="91"/>
    </row>
    <row r="132" spans="1:47" ht="12.75">
      <c r="A132" s="42">
        <v>2</v>
      </c>
      <c r="B132" s="232" t="s">
        <v>660</v>
      </c>
      <c r="C132" s="19">
        <v>14208</v>
      </c>
      <c r="D132" s="20">
        <v>142</v>
      </c>
      <c r="E132" s="19"/>
      <c r="F132" s="20"/>
      <c r="G132" s="1"/>
      <c r="H132" s="1"/>
      <c r="I132" s="1"/>
      <c r="J132" s="28"/>
      <c r="K132" s="32">
        <v>142</v>
      </c>
      <c r="L132" s="48"/>
      <c r="AF132" s="91" t="s">
        <v>457</v>
      </c>
      <c r="AO132" s="91" t="s">
        <v>624</v>
      </c>
      <c r="AQ132" s="91"/>
      <c r="AR132" s="91"/>
      <c r="AS132" s="91"/>
      <c r="AT132" s="91"/>
      <c r="AU132" s="91"/>
    </row>
    <row r="133" spans="1:53" ht="13.5" thickBot="1">
      <c r="A133" s="42">
        <v>3</v>
      </c>
      <c r="B133" s="36" t="s">
        <v>352</v>
      </c>
      <c r="C133" s="21"/>
      <c r="D133" s="22"/>
      <c r="E133" s="21"/>
      <c r="F133" s="22"/>
      <c r="G133" s="7">
        <v>29</v>
      </c>
      <c r="H133" s="7">
        <v>58</v>
      </c>
      <c r="I133" s="7">
        <v>5973</v>
      </c>
      <c r="J133" s="29">
        <v>59</v>
      </c>
      <c r="K133" s="33">
        <v>117</v>
      </c>
      <c r="L133" s="48"/>
      <c r="AF133" s="91" t="s">
        <v>458</v>
      </c>
      <c r="AO133" s="91" t="s">
        <v>625</v>
      </c>
      <c r="AQ133" s="91"/>
      <c r="AR133" s="91"/>
      <c r="AS133" s="91"/>
      <c r="AT133" s="91"/>
      <c r="AU133" s="91"/>
      <c r="BA133" s="13"/>
    </row>
    <row r="134" spans="1:53" ht="12.75">
      <c r="A134" s="42">
        <v>4</v>
      </c>
      <c r="B134" s="43" t="s">
        <v>658</v>
      </c>
      <c r="C134" s="17"/>
      <c r="D134" s="18"/>
      <c r="E134" s="17"/>
      <c r="F134" s="18"/>
      <c r="G134" s="10">
        <v>35</v>
      </c>
      <c r="H134" s="10">
        <v>70</v>
      </c>
      <c r="I134" s="10">
        <v>4674</v>
      </c>
      <c r="J134" s="27">
        <v>46</v>
      </c>
      <c r="K134" s="31">
        <v>116</v>
      </c>
      <c r="L134" s="48"/>
      <c r="AF134" s="91" t="s">
        <v>459</v>
      </c>
      <c r="AO134" s="91" t="s">
        <v>626</v>
      </c>
      <c r="AQ134" s="91"/>
      <c r="AR134" s="91"/>
      <c r="AS134" s="91"/>
      <c r="AT134" s="91"/>
      <c r="AU134" s="91"/>
      <c r="BA134" s="13"/>
    </row>
    <row r="135" spans="1:53" ht="12.75">
      <c r="A135" s="42">
        <v>5</v>
      </c>
      <c r="B135" s="15" t="s">
        <v>349</v>
      </c>
      <c r="C135" s="19">
        <v>10529</v>
      </c>
      <c r="D135" s="20">
        <v>105</v>
      </c>
      <c r="E135" s="19"/>
      <c r="F135" s="20"/>
      <c r="G135" s="1"/>
      <c r="H135" s="1"/>
      <c r="I135" s="1"/>
      <c r="J135" s="28"/>
      <c r="K135" s="32">
        <v>105</v>
      </c>
      <c r="L135" s="48"/>
      <c r="AF135" s="91" t="s">
        <v>460</v>
      </c>
      <c r="AO135" s="91" t="s">
        <v>627</v>
      </c>
      <c r="AQ135" s="91"/>
      <c r="AR135" s="91"/>
      <c r="AS135" s="91"/>
      <c r="AT135" s="91"/>
      <c r="AU135" s="91"/>
      <c r="BA135" s="13"/>
    </row>
    <row r="136" spans="1:53" ht="13.5" thickBot="1">
      <c r="A136" s="42">
        <v>6</v>
      </c>
      <c r="B136" s="36" t="s">
        <v>354</v>
      </c>
      <c r="C136" s="21"/>
      <c r="D136" s="22"/>
      <c r="E136" s="21"/>
      <c r="F136" s="22"/>
      <c r="G136" s="7">
        <v>25</v>
      </c>
      <c r="H136" s="7">
        <v>50</v>
      </c>
      <c r="I136" s="7">
        <v>3560</v>
      </c>
      <c r="J136" s="29">
        <v>35</v>
      </c>
      <c r="K136" s="33">
        <v>85</v>
      </c>
      <c r="L136" s="48"/>
      <c r="AF136" s="124" t="s">
        <v>461</v>
      </c>
      <c r="AG136" s="124"/>
      <c r="AH136" s="124"/>
      <c r="AI136" s="124"/>
      <c r="AO136" s="91" t="s">
        <v>19</v>
      </c>
      <c r="AP136" s="124"/>
      <c r="AQ136" s="91"/>
      <c r="AR136" s="91"/>
      <c r="AS136" s="91"/>
      <c r="AT136" s="91"/>
      <c r="AU136" s="91"/>
      <c r="BA136" s="13"/>
    </row>
    <row r="137" spans="1:53" ht="12.75">
      <c r="A137" s="42">
        <v>7</v>
      </c>
      <c r="B137" s="44" t="s">
        <v>491</v>
      </c>
      <c r="C137" s="17">
        <v>8591</v>
      </c>
      <c r="D137" s="18">
        <v>85</v>
      </c>
      <c r="E137" s="17"/>
      <c r="F137" s="18"/>
      <c r="G137" s="10"/>
      <c r="H137" s="10"/>
      <c r="I137" s="10"/>
      <c r="J137" s="27"/>
      <c r="K137" s="31">
        <v>85</v>
      </c>
      <c r="L137" s="48"/>
      <c r="AF137" s="124" t="s">
        <v>138</v>
      </c>
      <c r="AO137" s="91" t="s">
        <v>628</v>
      </c>
      <c r="AP137" s="124"/>
      <c r="AQ137" s="124"/>
      <c r="AR137" s="124"/>
      <c r="AS137" s="124"/>
      <c r="AT137" s="91"/>
      <c r="AU137" s="91"/>
      <c r="BA137" s="13"/>
    </row>
    <row r="138" spans="1:53" ht="12.75">
      <c r="A138" s="42">
        <v>8</v>
      </c>
      <c r="B138" s="15" t="s">
        <v>351</v>
      </c>
      <c r="C138" s="19">
        <v>6105</v>
      </c>
      <c r="D138" s="20">
        <v>61</v>
      </c>
      <c r="E138" s="19"/>
      <c r="F138" s="20"/>
      <c r="G138" s="1"/>
      <c r="H138" s="1"/>
      <c r="I138" s="1"/>
      <c r="J138" s="28"/>
      <c r="K138" s="32">
        <v>61</v>
      </c>
      <c r="L138" s="48"/>
      <c r="AF138" s="91" t="s">
        <v>462</v>
      </c>
      <c r="AO138" s="91" t="s">
        <v>629</v>
      </c>
      <c r="AQ138" s="91"/>
      <c r="AR138" s="91"/>
      <c r="AS138" s="91"/>
      <c r="AT138" s="91"/>
      <c r="AU138" s="91"/>
      <c r="BA138" s="13"/>
    </row>
    <row r="139" spans="1:53" ht="13.5" thickBot="1">
      <c r="A139" s="42">
        <v>9</v>
      </c>
      <c r="B139" s="37" t="s">
        <v>348</v>
      </c>
      <c r="C139" s="21"/>
      <c r="D139" s="22"/>
      <c r="E139" s="21">
        <v>59</v>
      </c>
      <c r="F139" s="22">
        <v>59</v>
      </c>
      <c r="G139" s="7"/>
      <c r="H139" s="7"/>
      <c r="I139" s="7"/>
      <c r="J139" s="29"/>
      <c r="K139" s="33">
        <v>59</v>
      </c>
      <c r="L139" s="48"/>
      <c r="AF139" s="91" t="s">
        <v>463</v>
      </c>
      <c r="AO139" s="91" t="s">
        <v>630</v>
      </c>
      <c r="AQ139" s="91"/>
      <c r="AR139" s="91"/>
      <c r="AS139" s="91"/>
      <c r="AT139" s="91"/>
      <c r="AU139" s="91"/>
      <c r="BA139" s="13"/>
    </row>
    <row r="140" spans="1:53" ht="12.75">
      <c r="A140" s="42">
        <v>10</v>
      </c>
      <c r="B140" s="58" t="s">
        <v>676</v>
      </c>
      <c r="C140" s="17"/>
      <c r="D140" s="18"/>
      <c r="E140" s="17">
        <v>50</v>
      </c>
      <c r="F140" s="18">
        <v>50</v>
      </c>
      <c r="G140" s="10"/>
      <c r="H140" s="10"/>
      <c r="I140" s="10"/>
      <c r="J140" s="27"/>
      <c r="K140" s="31">
        <v>50</v>
      </c>
      <c r="L140" s="48"/>
      <c r="AF140" s="91" t="s">
        <v>464</v>
      </c>
      <c r="AO140" s="91" t="s">
        <v>631</v>
      </c>
      <c r="AQ140" s="91"/>
      <c r="AR140" s="91"/>
      <c r="AS140" s="91"/>
      <c r="AT140" s="91"/>
      <c r="AU140" s="91"/>
      <c r="BA140" s="13"/>
    </row>
    <row r="141" spans="1:53" ht="12.75">
      <c r="A141" s="42">
        <v>11</v>
      </c>
      <c r="B141" s="233" t="s">
        <v>661</v>
      </c>
      <c r="C141" s="19"/>
      <c r="D141" s="20"/>
      <c r="E141" s="19"/>
      <c r="F141" s="20"/>
      <c r="G141" s="1">
        <v>15</v>
      </c>
      <c r="H141" s="1">
        <v>30</v>
      </c>
      <c r="I141" s="1">
        <v>1545</v>
      </c>
      <c r="J141" s="28">
        <v>15</v>
      </c>
      <c r="K141" s="32">
        <v>45</v>
      </c>
      <c r="L141" s="48"/>
      <c r="AF141" s="124" t="s">
        <v>465</v>
      </c>
      <c r="AG141" s="124"/>
      <c r="AH141" s="124"/>
      <c r="AI141" s="124"/>
      <c r="AO141" s="91" t="s">
        <v>94</v>
      </c>
      <c r="AQ141" s="91"/>
      <c r="AR141" s="91"/>
      <c r="AS141" s="91"/>
      <c r="AT141" s="91"/>
      <c r="AU141" s="91"/>
      <c r="BA141" s="13"/>
    </row>
    <row r="142" spans="1:53" ht="13.5" thickBot="1">
      <c r="A142" s="42">
        <v>12</v>
      </c>
      <c r="B142" s="36" t="s">
        <v>356</v>
      </c>
      <c r="C142" s="21"/>
      <c r="D142" s="22"/>
      <c r="E142" s="21"/>
      <c r="F142" s="22"/>
      <c r="G142" s="7">
        <v>9</v>
      </c>
      <c r="H142" s="7">
        <v>18</v>
      </c>
      <c r="I142" s="7">
        <v>2586</v>
      </c>
      <c r="J142" s="29">
        <v>25</v>
      </c>
      <c r="K142" s="33">
        <v>43</v>
      </c>
      <c r="L142" s="48"/>
      <c r="AF142" s="64" t="s">
        <v>118</v>
      </c>
      <c r="AJ142" s="92"/>
      <c r="AO142" s="91" t="s">
        <v>632</v>
      </c>
      <c r="AQ142" s="91"/>
      <c r="AR142" s="91"/>
      <c r="AS142" s="91"/>
      <c r="AT142" s="91"/>
      <c r="AU142" s="91"/>
      <c r="BA142" s="13"/>
    </row>
    <row r="143" spans="1:47" ht="12.75">
      <c r="A143" s="42">
        <v>13</v>
      </c>
      <c r="B143" s="44" t="s">
        <v>344</v>
      </c>
      <c r="C143" s="17">
        <v>4285</v>
      </c>
      <c r="D143" s="18">
        <v>42</v>
      </c>
      <c r="E143" s="17"/>
      <c r="F143" s="18"/>
      <c r="G143" s="10"/>
      <c r="H143" s="10"/>
      <c r="I143" s="10"/>
      <c r="J143" s="27"/>
      <c r="K143" s="31">
        <v>42</v>
      </c>
      <c r="L143" s="48"/>
      <c r="AF143" s="91" t="s">
        <v>466</v>
      </c>
      <c r="AO143" s="91" t="s">
        <v>633</v>
      </c>
      <c r="AQ143" s="91"/>
      <c r="AR143" s="91"/>
      <c r="AS143" s="91"/>
      <c r="AT143" s="91"/>
      <c r="AU143" s="91"/>
    </row>
    <row r="144" spans="1:47" ht="12.75">
      <c r="A144" s="42">
        <v>14</v>
      </c>
      <c r="B144" s="36" t="s">
        <v>492</v>
      </c>
      <c r="C144" s="19"/>
      <c r="D144" s="20"/>
      <c r="E144" s="19"/>
      <c r="F144" s="20"/>
      <c r="G144" s="1">
        <v>11</v>
      </c>
      <c r="H144" s="1">
        <v>22</v>
      </c>
      <c r="I144" s="1">
        <v>2052</v>
      </c>
      <c r="J144" s="28">
        <v>20</v>
      </c>
      <c r="K144" s="32">
        <v>42</v>
      </c>
      <c r="L144" s="48"/>
      <c r="AF144" s="91" t="s">
        <v>467</v>
      </c>
      <c r="AO144" s="91" t="s">
        <v>442</v>
      </c>
      <c r="AP144" s="64"/>
      <c r="AQ144" s="91"/>
      <c r="AR144" s="91"/>
      <c r="AS144" s="91"/>
      <c r="AT144" s="91"/>
      <c r="AU144" s="91"/>
    </row>
    <row r="145" spans="1:47" ht="13.5" thickBot="1">
      <c r="A145" s="42">
        <v>15</v>
      </c>
      <c r="B145" s="37" t="s">
        <v>347</v>
      </c>
      <c r="C145" s="21"/>
      <c r="D145" s="22"/>
      <c r="E145" s="21">
        <v>34</v>
      </c>
      <c r="F145" s="22">
        <v>34</v>
      </c>
      <c r="G145" s="7"/>
      <c r="H145" s="7"/>
      <c r="I145" s="7"/>
      <c r="J145" s="29"/>
      <c r="K145" s="33">
        <v>34</v>
      </c>
      <c r="L145" s="48"/>
      <c r="AF145" s="91" t="s">
        <v>468</v>
      </c>
      <c r="AO145" s="91" t="s">
        <v>634</v>
      </c>
      <c r="AQ145" s="91"/>
      <c r="AR145" s="91"/>
      <c r="AS145" s="91"/>
      <c r="AT145" s="91"/>
      <c r="AU145" s="91"/>
    </row>
    <row r="146" spans="1:47" ht="12.75">
      <c r="A146" s="42">
        <v>16</v>
      </c>
      <c r="B146" s="44" t="s">
        <v>659</v>
      </c>
      <c r="C146" s="17">
        <v>3323</v>
      </c>
      <c r="D146" s="18">
        <v>33</v>
      </c>
      <c r="E146" s="17"/>
      <c r="F146" s="18"/>
      <c r="G146" s="10"/>
      <c r="H146" s="10"/>
      <c r="I146" s="10"/>
      <c r="J146" s="27"/>
      <c r="K146" s="31">
        <v>33</v>
      </c>
      <c r="L146" s="49"/>
      <c r="AF146" s="91" t="s">
        <v>469</v>
      </c>
      <c r="AO146" s="91" t="s">
        <v>635</v>
      </c>
      <c r="AQ146" s="91"/>
      <c r="AR146" s="91"/>
      <c r="AS146" s="91"/>
      <c r="AT146" s="91"/>
      <c r="AU146" s="91"/>
    </row>
    <row r="147" spans="1:47" ht="12.75">
      <c r="A147" s="42">
        <v>17</v>
      </c>
      <c r="B147" s="37" t="s">
        <v>345</v>
      </c>
      <c r="C147" s="19"/>
      <c r="D147" s="20"/>
      <c r="E147" s="19">
        <v>30</v>
      </c>
      <c r="F147" s="20">
        <v>30</v>
      </c>
      <c r="G147" s="1"/>
      <c r="H147" s="1"/>
      <c r="I147" s="1"/>
      <c r="J147" s="28"/>
      <c r="K147" s="32">
        <v>30</v>
      </c>
      <c r="L147" s="49"/>
      <c r="AF147" s="91" t="s">
        <v>470</v>
      </c>
      <c r="AO147" s="91" t="s">
        <v>636</v>
      </c>
      <c r="AQ147" s="91"/>
      <c r="AR147" s="91"/>
      <c r="AS147" s="91"/>
      <c r="AT147" s="91"/>
      <c r="AU147" s="91"/>
    </row>
    <row r="148" spans="1:47" ht="13.5" thickBot="1">
      <c r="A148" s="42">
        <v>18</v>
      </c>
      <c r="B148" s="37" t="s">
        <v>656</v>
      </c>
      <c r="C148" s="21"/>
      <c r="D148" s="22"/>
      <c r="E148" s="21">
        <v>29</v>
      </c>
      <c r="F148" s="22">
        <v>29</v>
      </c>
      <c r="G148" s="7"/>
      <c r="H148" s="7"/>
      <c r="I148" s="7"/>
      <c r="J148" s="29"/>
      <c r="K148" s="33">
        <v>29</v>
      </c>
      <c r="L148" s="49"/>
      <c r="AF148" s="91" t="s">
        <v>471</v>
      </c>
      <c r="AO148" s="91" t="s">
        <v>47</v>
      </c>
      <c r="AP148" s="124"/>
      <c r="AQ148" s="91"/>
      <c r="AR148" s="91"/>
      <c r="AS148" s="91"/>
      <c r="AT148" s="91"/>
      <c r="AU148" s="91"/>
    </row>
    <row r="149" spans="1:47" ht="12.75">
      <c r="A149" s="42"/>
      <c r="B149" s="58" t="s">
        <v>657</v>
      </c>
      <c r="C149" s="17"/>
      <c r="D149" s="18"/>
      <c r="E149" s="17">
        <v>29</v>
      </c>
      <c r="F149" s="18">
        <v>29</v>
      </c>
      <c r="G149" s="10"/>
      <c r="H149" s="10"/>
      <c r="I149" s="10"/>
      <c r="J149" s="27"/>
      <c r="K149" s="31">
        <v>29</v>
      </c>
      <c r="L149" s="11"/>
      <c r="AF149" s="91" t="s">
        <v>472</v>
      </c>
      <c r="AO149" s="91" t="s">
        <v>637</v>
      </c>
      <c r="AP149" s="124"/>
      <c r="AQ149" s="124"/>
      <c r="AR149" s="124"/>
      <c r="AS149" s="124"/>
      <c r="AT149" s="91"/>
      <c r="AU149" s="91"/>
    </row>
    <row r="150" spans="1:47" ht="12.75">
      <c r="A150" s="42"/>
      <c r="B150" s="15" t="s">
        <v>350</v>
      </c>
      <c r="C150" s="19">
        <v>2650</v>
      </c>
      <c r="D150" s="20">
        <v>26</v>
      </c>
      <c r="E150" s="19"/>
      <c r="F150" s="20"/>
      <c r="G150" s="1"/>
      <c r="H150" s="1"/>
      <c r="I150" s="1"/>
      <c r="J150" s="28"/>
      <c r="K150" s="32">
        <v>26</v>
      </c>
      <c r="L150" s="11"/>
      <c r="AF150" s="91" t="s">
        <v>473</v>
      </c>
      <c r="AO150" s="91" t="s">
        <v>638</v>
      </c>
      <c r="AQ150" s="91"/>
      <c r="AR150" s="91"/>
      <c r="AS150" s="91"/>
      <c r="AT150" s="91"/>
      <c r="AU150" s="91"/>
    </row>
    <row r="151" spans="1:47" ht="13.5" thickBot="1">
      <c r="A151" s="42"/>
      <c r="B151" s="229"/>
      <c r="C151" s="21"/>
      <c r="D151" s="22"/>
      <c r="E151" s="21"/>
      <c r="F151" s="22">
        <v>0</v>
      </c>
      <c r="G151" s="7"/>
      <c r="H151" s="7"/>
      <c r="I151" s="7"/>
      <c r="J151" s="29"/>
      <c r="K151" s="33">
        <v>0</v>
      </c>
      <c r="L151" s="12"/>
      <c r="AF151" s="91" t="s">
        <v>474</v>
      </c>
      <c r="AO151" s="91" t="s">
        <v>639</v>
      </c>
      <c r="AQ151" s="91"/>
      <c r="AR151" s="91"/>
      <c r="AS151" s="91"/>
      <c r="AT151" s="91"/>
      <c r="AU151" s="91"/>
    </row>
    <row r="152" spans="1:47" ht="13.5" thickBot="1">
      <c r="A152" s="42"/>
      <c r="B152" s="169"/>
      <c r="C152" s="21"/>
      <c r="D152" s="22"/>
      <c r="E152" s="21"/>
      <c r="F152" s="22"/>
      <c r="G152" s="7"/>
      <c r="H152" s="7"/>
      <c r="I152" s="7"/>
      <c r="J152" s="29"/>
      <c r="K152" s="33"/>
      <c r="L152" s="12"/>
      <c r="AF152" s="91" t="s">
        <v>475</v>
      </c>
      <c r="AO152" s="91" t="s">
        <v>640</v>
      </c>
      <c r="AQ152" s="91"/>
      <c r="AR152" s="91"/>
      <c r="AS152" s="91"/>
      <c r="AT152" s="91"/>
      <c r="AU152" s="91"/>
    </row>
    <row r="153" spans="15:47" ht="12.75">
      <c r="O153" s="88"/>
      <c r="AF153" s="91" t="s">
        <v>476</v>
      </c>
      <c r="AO153" s="91" t="s">
        <v>641</v>
      </c>
      <c r="AQ153" s="91"/>
      <c r="AR153" s="91"/>
      <c r="AS153" s="91"/>
      <c r="AT153" s="91"/>
      <c r="AU153" s="91"/>
    </row>
    <row r="154" spans="15:47" ht="12.75">
      <c r="O154" s="88"/>
      <c r="AF154" s="124" t="s">
        <v>237</v>
      </c>
      <c r="AO154" s="91" t="s">
        <v>167</v>
      </c>
      <c r="AQ154" s="91"/>
      <c r="AR154" s="91"/>
      <c r="AS154" s="91"/>
      <c r="AT154" s="91"/>
      <c r="AU154" s="91"/>
    </row>
    <row r="155" spans="15:47" ht="12.75">
      <c r="O155" s="88"/>
      <c r="AF155" s="91" t="s">
        <v>477</v>
      </c>
      <c r="AO155" s="91" t="s">
        <v>642</v>
      </c>
      <c r="AQ155" s="91"/>
      <c r="AR155" s="91"/>
      <c r="AS155" s="91"/>
      <c r="AT155" s="91"/>
      <c r="AU155" s="91"/>
    </row>
    <row r="156" spans="32:47" ht="12.75">
      <c r="AF156" s="91" t="s">
        <v>478</v>
      </c>
      <c r="AO156" s="91" t="s">
        <v>643</v>
      </c>
      <c r="AQ156" s="91"/>
      <c r="AR156" s="91"/>
      <c r="AS156" s="91"/>
      <c r="AT156" s="91"/>
      <c r="AU156" s="91"/>
    </row>
    <row r="157" spans="32:47" ht="24" customHeight="1">
      <c r="AF157" s="91" t="s">
        <v>479</v>
      </c>
      <c r="AO157" s="91" t="s">
        <v>644</v>
      </c>
      <c r="AQ157" s="91"/>
      <c r="AR157" s="91"/>
      <c r="AS157" s="91"/>
      <c r="AT157" s="91"/>
      <c r="AU157" s="91"/>
    </row>
    <row r="158" spans="32:47" ht="13.5" customHeight="1">
      <c r="AF158" s="91" t="s">
        <v>480</v>
      </c>
      <c r="AO158" s="91" t="s">
        <v>645</v>
      </c>
      <c r="AQ158" s="91"/>
      <c r="AR158" s="91"/>
      <c r="AS158" s="91"/>
      <c r="AT158" s="91"/>
      <c r="AU158" s="91"/>
    </row>
    <row r="159" spans="32:47" ht="12.75">
      <c r="AF159" s="91" t="s">
        <v>94</v>
      </c>
      <c r="AO159" s="91" t="s">
        <v>646</v>
      </c>
      <c r="AQ159" s="91"/>
      <c r="AR159" s="91"/>
      <c r="AS159" s="91"/>
      <c r="AT159" s="91"/>
      <c r="AU159" s="91"/>
    </row>
    <row r="160" spans="32:47" ht="12.75">
      <c r="AF160" s="91" t="s">
        <v>481</v>
      </c>
      <c r="AO160" s="91" t="s">
        <v>647</v>
      </c>
      <c r="AQ160" s="91"/>
      <c r="AR160" s="91"/>
      <c r="AS160" s="91"/>
      <c r="AT160" s="91"/>
      <c r="AU160" s="91"/>
    </row>
    <row r="161" spans="32:47" ht="12.75">
      <c r="AF161" s="91" t="s">
        <v>482</v>
      </c>
      <c r="AO161" s="91" t="s">
        <v>648</v>
      </c>
      <c r="AQ161" s="91"/>
      <c r="AR161" s="91"/>
      <c r="AS161" s="91"/>
      <c r="AT161" s="91"/>
      <c r="AU161" s="91"/>
    </row>
    <row r="162" spans="32:47" ht="12.75">
      <c r="AF162" s="91" t="s">
        <v>483</v>
      </c>
      <c r="AO162" s="91" t="s">
        <v>649</v>
      </c>
      <c r="AQ162" s="91"/>
      <c r="AR162" s="91"/>
      <c r="AS162" s="91"/>
      <c r="AT162" s="91"/>
      <c r="AU162" s="91"/>
    </row>
    <row r="163" spans="32:47" ht="12.75">
      <c r="AF163" s="91" t="s">
        <v>484</v>
      </c>
      <c r="AO163" s="91" t="s">
        <v>650</v>
      </c>
      <c r="AQ163" s="91"/>
      <c r="AR163" s="91"/>
      <c r="AS163" s="91"/>
      <c r="AT163" s="91"/>
      <c r="AU163" s="91"/>
    </row>
    <row r="164" spans="32:47" ht="12.75">
      <c r="AF164" s="124" t="s">
        <v>485</v>
      </c>
      <c r="AO164" s="91" t="s">
        <v>128</v>
      </c>
      <c r="AQ164" s="91"/>
      <c r="AR164" s="91"/>
      <c r="AS164" s="91"/>
      <c r="AT164" s="91"/>
      <c r="AU164" s="91"/>
    </row>
    <row r="165" spans="32:47" ht="12.75">
      <c r="AF165" s="91" t="s">
        <v>486</v>
      </c>
      <c r="AO165" s="91" t="s">
        <v>651</v>
      </c>
      <c r="AQ165" s="91"/>
      <c r="AR165" s="91"/>
      <c r="AS165" s="91"/>
      <c r="AT165" s="91"/>
      <c r="AU165" s="91"/>
    </row>
    <row r="166" spans="32:47" ht="12.75">
      <c r="AF166" s="91" t="s">
        <v>487</v>
      </c>
      <c r="AO166" s="91" t="s">
        <v>652</v>
      </c>
      <c r="AQ166" s="91"/>
      <c r="AR166" s="91"/>
      <c r="AS166" s="91"/>
      <c r="AT166" s="91"/>
      <c r="AU166" s="91"/>
    </row>
    <row r="167" spans="32:47" ht="12.75">
      <c r="AF167" s="91" t="s">
        <v>488</v>
      </c>
      <c r="AO167" s="91" t="s">
        <v>653</v>
      </c>
      <c r="AQ167" s="91"/>
      <c r="AR167" s="91"/>
      <c r="AS167" s="91"/>
      <c r="AT167" s="91"/>
      <c r="AU167" s="91"/>
    </row>
    <row r="168" spans="32:47" ht="12.75">
      <c r="AF168" s="124" t="s">
        <v>489</v>
      </c>
      <c r="AG168" s="124"/>
      <c r="AH168" s="124"/>
      <c r="AI168" s="124"/>
      <c r="AO168" s="91" t="s">
        <v>654</v>
      </c>
      <c r="AQ168" s="91"/>
      <c r="AR168" s="91"/>
      <c r="AS168" s="91"/>
      <c r="AT168" s="91"/>
      <c r="AU168" s="91"/>
    </row>
    <row r="169" spans="32:47" ht="12.75">
      <c r="AF169" s="91" t="s">
        <v>8</v>
      </c>
      <c r="AO169" s="91" t="s">
        <v>8</v>
      </c>
      <c r="AQ169" s="91"/>
      <c r="AR169" s="91"/>
      <c r="AS169" s="91"/>
      <c r="AT169" s="91"/>
      <c r="AU169" s="91"/>
    </row>
    <row r="170" spans="32:47" ht="12.75">
      <c r="AF170" s="91" t="s">
        <v>490</v>
      </c>
      <c r="AO170" s="91" t="s">
        <v>655</v>
      </c>
      <c r="AQ170" s="91"/>
      <c r="AR170" s="91"/>
      <c r="AS170" s="91"/>
      <c r="AT170" s="91"/>
      <c r="AU170" s="91"/>
    </row>
  </sheetData>
  <sheetProtection/>
  <mergeCells count="34">
    <mergeCell ref="A1:AE1"/>
    <mergeCell ref="A42:A43"/>
    <mergeCell ref="B42:B43"/>
    <mergeCell ref="C42:K42"/>
    <mergeCell ref="L42:T42"/>
    <mergeCell ref="U42:AC42"/>
    <mergeCell ref="AD42:AD43"/>
    <mergeCell ref="R26:U26"/>
    <mergeCell ref="R27:U27"/>
    <mergeCell ref="R28:U28"/>
    <mergeCell ref="A83:A84"/>
    <mergeCell ref="R32:U32"/>
    <mergeCell ref="R33:U33"/>
    <mergeCell ref="R34:U34"/>
    <mergeCell ref="B83:B84"/>
    <mergeCell ref="C83:K83"/>
    <mergeCell ref="L83:L84"/>
    <mergeCell ref="R36:U36"/>
    <mergeCell ref="AD83:AD84"/>
    <mergeCell ref="W100:X100"/>
    <mergeCell ref="W101:X101"/>
    <mergeCell ref="W102:X102"/>
    <mergeCell ref="L106:L107"/>
    <mergeCell ref="L129:L130"/>
    <mergeCell ref="A129:A130"/>
    <mergeCell ref="B129:B130"/>
    <mergeCell ref="C129:K129"/>
    <mergeCell ref="R29:U29"/>
    <mergeCell ref="R30:U30"/>
    <mergeCell ref="R31:U31"/>
    <mergeCell ref="R35:U35"/>
    <mergeCell ref="A106:A107"/>
    <mergeCell ref="B106:B107"/>
    <mergeCell ref="C106:K10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173"/>
  <sheetViews>
    <sheetView zoomScale="115" zoomScaleNormal="115" zoomScalePageLayoutView="0" workbookViewId="0" topLeftCell="A1">
      <selection activeCell="H2" sqref="H2:H4"/>
    </sheetView>
  </sheetViews>
  <sheetFormatPr defaultColWidth="9.140625" defaultRowHeight="12.75" outlineLevelCol="1"/>
  <cols>
    <col min="1" max="1" width="5.57421875" style="0" customWidth="1"/>
    <col min="2" max="2" width="41.28125" style="0" customWidth="1"/>
    <col min="3" max="3" width="9.57421875" style="0" customWidth="1" outlineLevel="1"/>
    <col min="4" max="4" width="7.8515625" style="0" customWidth="1" outlineLevel="1"/>
    <col min="5" max="5" width="9.7109375" style="0" customWidth="1" outlineLevel="1"/>
    <col min="6" max="10" width="7.57421875" style="0" customWidth="1" outlineLevel="1"/>
    <col min="11" max="11" width="9.140625" style="0" customWidth="1"/>
    <col min="12" max="13" width="9.140625" style="0" customWidth="1" outlineLevel="1"/>
    <col min="14" max="14" width="9.421875" style="0" customWidth="1" outlineLevel="1"/>
    <col min="15" max="19" width="9.140625" style="0" customWidth="1" outlineLevel="1"/>
    <col min="20" max="20" width="9.140625" style="0" customWidth="1"/>
    <col min="21" max="21" width="9.140625" style="0" customWidth="1" outlineLevel="1" collapsed="1"/>
    <col min="22" max="22" width="9.140625" style="0" customWidth="1" outlineLevel="1"/>
    <col min="23" max="23" width="10.140625" style="0" customWidth="1" outlineLevel="1"/>
    <col min="24" max="28" width="9.140625" style="0" customWidth="1" outlineLevel="1"/>
    <col min="29" max="29" width="9.140625" style="0" customWidth="1"/>
    <col min="30" max="30" width="10.00390625" style="0" customWidth="1"/>
    <col min="31" max="31" width="2.00390625" style="0" customWidth="1"/>
    <col min="32" max="32" width="7.421875" style="91" customWidth="1" outlineLevel="1"/>
    <col min="33" max="33" width="49.140625" style="91" customWidth="1" outlineLevel="1"/>
    <col min="34" max="34" width="3.57421875" style="91" customWidth="1"/>
    <col min="35" max="35" width="3.140625" style="91" customWidth="1"/>
    <col min="36" max="36" width="29.8515625" style="91" customWidth="1" outlineLevel="1"/>
    <col min="37" max="37" width="37.00390625" style="91" customWidth="1" outlineLevel="1"/>
    <col min="38" max="38" width="2.140625" style="91" customWidth="1"/>
    <col min="39" max="39" width="2.8515625" style="91" customWidth="1"/>
    <col min="40" max="40" width="42.140625" style="91" customWidth="1" outlineLevel="1"/>
    <col min="41" max="41" width="2.7109375" style="91" customWidth="1" outlineLevel="1"/>
    <col min="42" max="44" width="11.140625" style="91" customWidth="1" outlineLevel="1"/>
    <col min="45" max="45" width="11.140625" style="91" customWidth="1"/>
    <col min="46" max="46" width="9.421875" style="0" customWidth="1"/>
  </cols>
  <sheetData>
    <row r="1" spans="1:52" ht="18">
      <c r="A1" s="323" t="s">
        <v>680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Z1" s="91"/>
    </row>
    <row r="2" spans="1:52" ht="12.75">
      <c r="A2" s="2" t="s">
        <v>339</v>
      </c>
      <c r="H2" s="214" t="s">
        <v>682</v>
      </c>
      <c r="I2" s="91"/>
      <c r="AZ2" s="92"/>
    </row>
    <row r="3" spans="1:52" ht="12.75">
      <c r="A3" s="2" t="s">
        <v>340</v>
      </c>
      <c r="H3" s="214" t="s">
        <v>683</v>
      </c>
      <c r="I3" s="91"/>
      <c r="U3" s="109"/>
      <c r="AZ3" s="92"/>
    </row>
    <row r="4" spans="1:52" ht="12.75">
      <c r="A4" s="2" t="s">
        <v>61</v>
      </c>
      <c r="H4" s="217" t="s">
        <v>684</v>
      </c>
      <c r="I4" s="91"/>
      <c r="U4" s="109"/>
      <c r="AZ4" s="92"/>
    </row>
    <row r="5" spans="1:52" ht="12.75">
      <c r="A5" s="35" t="s">
        <v>33</v>
      </c>
      <c r="H5" s="108"/>
      <c r="U5" s="109"/>
      <c r="AZ5" s="92"/>
    </row>
    <row r="6" spans="1:52" ht="12.75">
      <c r="A6" s="52" t="s">
        <v>9</v>
      </c>
      <c r="H6" s="13" t="s">
        <v>35</v>
      </c>
      <c r="O6" s="13"/>
      <c r="U6" s="109"/>
      <c r="AZ6" s="92"/>
    </row>
    <row r="7" spans="1:52" ht="12.75">
      <c r="A7" s="90" t="s">
        <v>10</v>
      </c>
      <c r="B7" s="91"/>
      <c r="C7" s="92"/>
      <c r="D7" s="91"/>
      <c r="H7" s="253" t="s">
        <v>670</v>
      </c>
      <c r="I7" s="254" t="s">
        <v>34</v>
      </c>
      <c r="J7" s="236" t="s">
        <v>671</v>
      </c>
      <c r="O7" s="13"/>
      <c r="U7" s="109"/>
      <c r="AG7" s="126"/>
      <c r="AZ7" s="92"/>
    </row>
    <row r="8" spans="1:52" ht="12.75">
      <c r="A8" s="90" t="s">
        <v>11</v>
      </c>
      <c r="B8" s="91"/>
      <c r="C8" s="92"/>
      <c r="D8" s="91"/>
      <c r="H8" s="240" t="s">
        <v>54</v>
      </c>
      <c r="I8" s="241" t="s">
        <v>34</v>
      </c>
      <c r="J8" s="239" t="s">
        <v>55</v>
      </c>
      <c r="O8" s="13"/>
      <c r="P8" s="9"/>
      <c r="Q8" s="9"/>
      <c r="U8" s="109"/>
      <c r="V8" s="9"/>
      <c r="X8" s="9"/>
      <c r="Y8" s="9"/>
      <c r="Z8" s="9"/>
      <c r="AA8" s="9"/>
      <c r="AB8" s="9"/>
      <c r="AC8" s="9"/>
      <c r="AG8" s="126"/>
      <c r="AZ8" s="92"/>
    </row>
    <row r="9" spans="1:52" ht="12.75">
      <c r="A9" s="90" t="s">
        <v>12</v>
      </c>
      <c r="B9" s="91"/>
      <c r="D9" s="91"/>
      <c r="H9" s="237" t="s">
        <v>685</v>
      </c>
      <c r="I9" s="238" t="s">
        <v>34</v>
      </c>
      <c r="J9" s="239" t="s">
        <v>686</v>
      </c>
      <c r="O9" s="13"/>
      <c r="P9" s="9"/>
      <c r="Q9" s="9"/>
      <c r="U9" s="109"/>
      <c r="V9" s="9"/>
      <c r="W9" s="9"/>
      <c r="X9" s="9"/>
      <c r="Y9" s="9"/>
      <c r="Z9" s="9"/>
      <c r="AA9" s="9"/>
      <c r="AB9" s="9"/>
      <c r="AC9" s="9"/>
      <c r="AG9" s="126"/>
      <c r="AZ9" s="92"/>
    </row>
    <row r="10" spans="1:52" ht="12.75">
      <c r="A10" s="90" t="s">
        <v>13</v>
      </c>
      <c r="B10" s="91"/>
      <c r="C10" s="92"/>
      <c r="D10" s="91"/>
      <c r="H10" s="237" t="s">
        <v>46</v>
      </c>
      <c r="I10" s="238"/>
      <c r="J10" s="239" t="s">
        <v>44</v>
      </c>
      <c r="O10" s="13"/>
      <c r="P10" s="9"/>
      <c r="Q10" s="9"/>
      <c r="V10" s="9"/>
      <c r="W10" s="9"/>
      <c r="X10" s="9"/>
      <c r="Y10" s="9"/>
      <c r="Z10" s="9"/>
      <c r="AA10" s="9"/>
      <c r="AB10" s="9"/>
      <c r="AC10" s="9"/>
      <c r="AG10" s="126"/>
      <c r="AZ10" s="92"/>
    </row>
    <row r="11" spans="1:52" ht="12.75">
      <c r="A11" s="90" t="s">
        <v>14</v>
      </c>
      <c r="B11" s="91"/>
      <c r="C11" s="92"/>
      <c r="D11" s="91"/>
      <c r="H11" s="240"/>
      <c r="I11" s="241"/>
      <c r="J11" s="239"/>
      <c r="L11" s="9"/>
      <c r="M11" s="9"/>
      <c r="N11" s="88"/>
      <c r="O11" s="13"/>
      <c r="P11" s="9"/>
      <c r="Q11" s="9"/>
      <c r="U11" s="109"/>
      <c r="V11" s="9"/>
      <c r="W11" s="9"/>
      <c r="X11" s="9"/>
      <c r="Y11" s="9"/>
      <c r="Z11" s="9"/>
      <c r="AA11" s="9"/>
      <c r="AB11" s="9"/>
      <c r="AC11" s="9"/>
      <c r="AG11" s="126"/>
      <c r="AZ11" s="92"/>
    </row>
    <row r="12" spans="1:52" ht="12.75">
      <c r="A12" s="52" t="s">
        <v>15</v>
      </c>
      <c r="H12" s="240"/>
      <c r="I12" s="241"/>
      <c r="J12" s="239"/>
      <c r="L12" s="9"/>
      <c r="M12" s="9"/>
      <c r="N12" s="88"/>
      <c r="O12" s="13"/>
      <c r="P12" s="9"/>
      <c r="Q12" s="9"/>
      <c r="V12" s="9"/>
      <c r="W12" s="9"/>
      <c r="X12" s="9"/>
      <c r="Y12" s="9"/>
      <c r="Z12" s="9"/>
      <c r="AA12" s="9"/>
      <c r="AB12" s="9"/>
      <c r="AC12" s="9"/>
      <c r="AZ12" s="92"/>
    </row>
    <row r="13" spans="1:52" ht="12.75">
      <c r="A13" s="52" t="s">
        <v>16</v>
      </c>
      <c r="H13" s="121"/>
      <c r="I13" s="122"/>
      <c r="J13" s="118"/>
      <c r="L13" s="9"/>
      <c r="M13" s="9"/>
      <c r="N13" s="88"/>
      <c r="P13" s="9"/>
      <c r="U13" s="109"/>
      <c r="AZ13" s="92"/>
    </row>
    <row r="14" spans="12:52" ht="6.75" customHeight="1">
      <c r="L14" s="9"/>
      <c r="M14" s="9"/>
      <c r="N14" s="88"/>
      <c r="P14" s="9"/>
      <c r="AZ14" s="92"/>
    </row>
    <row r="15" spans="1:52" ht="15.75">
      <c r="A15" s="130" t="s">
        <v>341</v>
      </c>
      <c r="B15" s="53"/>
      <c r="C15" s="53"/>
      <c r="D15" s="53"/>
      <c r="E15" s="53"/>
      <c r="F15" s="130"/>
      <c r="G15" s="53"/>
      <c r="H15" s="53"/>
      <c r="I15" s="53"/>
      <c r="J15" s="53"/>
      <c r="L15" s="9"/>
      <c r="M15" s="9"/>
      <c r="N15" s="88"/>
      <c r="P15" s="9"/>
      <c r="AG15" s="127"/>
      <c r="AZ15" s="92"/>
    </row>
    <row r="16" spans="1:52" ht="12.75">
      <c r="A16" s="104" t="s">
        <v>365</v>
      </c>
      <c r="F16" s="171"/>
      <c r="H16" s="91"/>
      <c r="L16" s="9"/>
      <c r="M16" s="9"/>
      <c r="N16" s="88"/>
      <c r="P16" s="9"/>
      <c r="AG16" s="127"/>
      <c r="AZ16" s="92"/>
    </row>
    <row r="17" spans="1:52" ht="12.75">
      <c r="A17" s="104" t="s">
        <v>364</v>
      </c>
      <c r="F17" s="171"/>
      <c r="H17" s="91"/>
      <c r="L17" s="9"/>
      <c r="M17" s="9"/>
      <c r="N17" s="88"/>
      <c r="P17" s="9"/>
      <c r="AG17" s="128"/>
      <c r="AZ17" s="92"/>
    </row>
    <row r="18" spans="1:52" ht="12.75">
      <c r="A18" s="104" t="s">
        <v>363</v>
      </c>
      <c r="F18" s="171"/>
      <c r="H18" s="91"/>
      <c r="L18" s="9"/>
      <c r="M18" s="9"/>
      <c r="N18" s="88"/>
      <c r="P18" s="9"/>
      <c r="AG18" s="128"/>
      <c r="AZ18" s="92"/>
    </row>
    <row r="19" spans="1:52" ht="12.75">
      <c r="A19" s="104" t="s">
        <v>366</v>
      </c>
      <c r="F19" s="104"/>
      <c r="H19" s="91"/>
      <c r="L19" s="9"/>
      <c r="M19" s="9"/>
      <c r="N19" s="88"/>
      <c r="O19" s="9"/>
      <c r="P19" s="9"/>
      <c r="AZ19" s="92"/>
    </row>
    <row r="20" spans="1:52" ht="12.75">
      <c r="A20" s="171" t="s">
        <v>367</v>
      </c>
      <c r="F20" s="104"/>
      <c r="H20" s="91"/>
      <c r="L20" s="9"/>
      <c r="M20" s="9"/>
      <c r="N20" s="88"/>
      <c r="O20" s="9"/>
      <c r="P20" s="9"/>
      <c r="AZ20" s="92"/>
    </row>
    <row r="21" spans="1:52" ht="12.75">
      <c r="A21" s="171" t="s">
        <v>678</v>
      </c>
      <c r="F21" s="104"/>
      <c r="H21" s="91"/>
      <c r="L21" s="9"/>
      <c r="M21" s="9"/>
      <c r="N21" s="88"/>
      <c r="O21" s="9"/>
      <c r="P21" s="9"/>
      <c r="AZ21" s="92"/>
    </row>
    <row r="22" spans="1:52" ht="12.75">
      <c r="A22" s="88" t="s">
        <v>957</v>
      </c>
      <c r="F22" s="104"/>
      <c r="L22" s="9"/>
      <c r="M22" s="9"/>
      <c r="N22" s="9"/>
      <c r="O22" s="9"/>
      <c r="P22" s="9"/>
      <c r="AZ22" s="92"/>
    </row>
    <row r="23" ht="6" customHeight="1">
      <c r="AZ23" s="92"/>
    </row>
    <row r="24" spans="2:52" ht="20.25">
      <c r="B24" s="50" t="s">
        <v>681</v>
      </c>
      <c r="AZ24" s="92"/>
    </row>
    <row r="25" spans="2:52" ht="13.5" customHeight="1" thickBot="1">
      <c r="B25" s="50"/>
      <c r="P25" s="13"/>
      <c r="AZ25" s="92"/>
    </row>
    <row r="26" spans="1:52" ht="26.25" customHeight="1" thickBot="1">
      <c r="A26" s="146" t="s">
        <v>29</v>
      </c>
      <c r="B26" s="147" t="s">
        <v>5</v>
      </c>
      <c r="C26" s="179"/>
      <c r="D26" s="182" t="s">
        <v>30</v>
      </c>
      <c r="E26" s="183" t="s">
        <v>31</v>
      </c>
      <c r="F26" s="184" t="s">
        <v>32</v>
      </c>
      <c r="G26" s="223" t="s">
        <v>343</v>
      </c>
      <c r="H26" s="192" t="s">
        <v>56</v>
      </c>
      <c r="I26" s="226" t="s">
        <v>49</v>
      </c>
      <c r="J26" s="174" t="s">
        <v>50</v>
      </c>
      <c r="K26" s="148" t="s">
        <v>51</v>
      </c>
      <c r="L26" s="148" t="s">
        <v>52</v>
      </c>
      <c r="M26" s="148" t="s">
        <v>53</v>
      </c>
      <c r="N26" s="192" t="s">
        <v>59</v>
      </c>
      <c r="O26" s="192" t="s">
        <v>374</v>
      </c>
      <c r="P26" s="193" t="s">
        <v>60</v>
      </c>
      <c r="Q26" s="155"/>
      <c r="R26" s="320"/>
      <c r="S26" s="321"/>
      <c r="T26" s="321"/>
      <c r="U26" s="321"/>
      <c r="V26" s="129"/>
      <c r="W26" s="164"/>
      <c r="X26" s="164"/>
      <c r="Y26" s="164"/>
      <c r="Z26" s="164"/>
      <c r="AA26" s="164"/>
      <c r="AB26" s="9"/>
      <c r="AC26" s="9"/>
      <c r="AZ26" s="92"/>
    </row>
    <row r="27" spans="1:52" ht="13.5" customHeight="1">
      <c r="A27" s="146">
        <v>1</v>
      </c>
      <c r="B27" s="220" t="s">
        <v>363</v>
      </c>
      <c r="C27" s="221"/>
      <c r="D27" s="242">
        <v>12</v>
      </c>
      <c r="E27" s="244">
        <v>8</v>
      </c>
      <c r="F27" s="245">
        <v>6</v>
      </c>
      <c r="G27" s="224">
        <v>32</v>
      </c>
      <c r="H27" s="246">
        <v>36</v>
      </c>
      <c r="I27" s="249">
        <v>26</v>
      </c>
      <c r="J27" s="175"/>
      <c r="K27" s="150"/>
      <c r="L27" s="150"/>
      <c r="M27" s="150"/>
      <c r="N27" s="152"/>
      <c r="O27" s="221"/>
      <c r="P27" s="194">
        <f aca="true" t="shared" si="0" ref="P27:P33">G27+H27+I27+J27+K27+L27+M27+N27+O27</f>
        <v>94</v>
      </c>
      <c r="Q27" s="155"/>
      <c r="R27" s="322"/>
      <c r="S27" s="322"/>
      <c r="T27" s="322"/>
      <c r="U27" s="322"/>
      <c r="V27" s="165"/>
      <c r="W27" s="166"/>
      <c r="X27" s="200"/>
      <c r="Y27" s="167"/>
      <c r="Z27" s="167"/>
      <c r="AA27" s="167"/>
      <c r="AB27" s="167"/>
      <c r="AC27" s="9"/>
      <c r="AZ27" s="92"/>
    </row>
    <row r="28" spans="1:52" ht="13.5" customHeight="1">
      <c r="A28" s="146">
        <v>2</v>
      </c>
      <c r="B28" s="220" t="s">
        <v>365</v>
      </c>
      <c r="C28" s="221"/>
      <c r="D28" s="242">
        <v>10</v>
      </c>
      <c r="E28" s="244">
        <v>5</v>
      </c>
      <c r="F28" s="245">
        <v>12</v>
      </c>
      <c r="G28" s="224">
        <v>34</v>
      </c>
      <c r="H28" s="246">
        <v>28</v>
      </c>
      <c r="I28" s="249">
        <v>27</v>
      </c>
      <c r="J28" s="175"/>
      <c r="K28" s="150"/>
      <c r="L28" s="150"/>
      <c r="M28" s="150"/>
      <c r="N28" s="152"/>
      <c r="O28" s="221"/>
      <c r="P28" s="195">
        <f t="shared" si="0"/>
        <v>89</v>
      </c>
      <c r="Q28" s="155"/>
      <c r="R28" s="320"/>
      <c r="S28" s="320"/>
      <c r="T28" s="320"/>
      <c r="U28" s="320"/>
      <c r="V28" s="165"/>
      <c r="W28" s="165"/>
      <c r="X28" s="200"/>
      <c r="Y28" s="163"/>
      <c r="Z28" s="163"/>
      <c r="AA28" s="163"/>
      <c r="AB28" s="163"/>
      <c r="AC28" s="9"/>
      <c r="AZ28" s="92"/>
    </row>
    <row r="29" spans="1:52" ht="13.5" customHeight="1">
      <c r="A29" s="146">
        <v>3</v>
      </c>
      <c r="B29" s="251" t="s">
        <v>677</v>
      </c>
      <c r="C29" s="180"/>
      <c r="D29" s="242">
        <v>6</v>
      </c>
      <c r="E29" s="244">
        <v>3</v>
      </c>
      <c r="F29" s="245">
        <v>10</v>
      </c>
      <c r="G29" s="224">
        <v>18</v>
      </c>
      <c r="H29" s="246">
        <v>22</v>
      </c>
      <c r="I29" s="249">
        <v>19</v>
      </c>
      <c r="J29" s="175"/>
      <c r="K29" s="150"/>
      <c r="L29" s="150"/>
      <c r="M29" s="150"/>
      <c r="N29" s="152"/>
      <c r="O29" s="221"/>
      <c r="P29" s="195">
        <f t="shared" si="0"/>
        <v>59</v>
      </c>
      <c r="Q29" s="155"/>
      <c r="R29" s="322"/>
      <c r="S29" s="322"/>
      <c r="T29" s="322"/>
      <c r="U29" s="322"/>
      <c r="V29" s="165"/>
      <c r="W29" s="165"/>
      <c r="X29" s="200"/>
      <c r="Y29" s="163"/>
      <c r="Z29" s="163"/>
      <c r="AA29" s="163"/>
      <c r="AB29" s="163"/>
      <c r="AC29" s="9"/>
      <c r="AZ29" s="92"/>
    </row>
    <row r="30" spans="1:52" ht="13.5" customHeight="1">
      <c r="A30" s="146">
        <v>4</v>
      </c>
      <c r="B30" s="220" t="s">
        <v>364</v>
      </c>
      <c r="C30" s="221"/>
      <c r="D30" s="242">
        <v>5</v>
      </c>
      <c r="E30" s="244">
        <v>12</v>
      </c>
      <c r="F30" s="245">
        <v>4</v>
      </c>
      <c r="G30" s="224">
        <v>19</v>
      </c>
      <c r="H30" s="246">
        <v>18</v>
      </c>
      <c r="I30" s="249">
        <v>21</v>
      </c>
      <c r="J30" s="175"/>
      <c r="K30" s="150"/>
      <c r="L30" s="150"/>
      <c r="M30" s="150"/>
      <c r="N30" s="152"/>
      <c r="O30" s="221"/>
      <c r="P30" s="195">
        <f t="shared" si="0"/>
        <v>58</v>
      </c>
      <c r="Q30" s="155"/>
      <c r="R30" s="320"/>
      <c r="S30" s="320"/>
      <c r="T30" s="320"/>
      <c r="U30" s="320"/>
      <c r="V30" s="165"/>
      <c r="W30" s="165"/>
      <c r="X30" s="200"/>
      <c r="Y30" s="163"/>
      <c r="Z30" s="163"/>
      <c r="AA30" s="163"/>
      <c r="AB30" s="163"/>
      <c r="AC30" s="9"/>
      <c r="AZ30" s="92"/>
    </row>
    <row r="31" spans="1:52" ht="13.5" customHeight="1">
      <c r="A31" s="146">
        <v>5</v>
      </c>
      <c r="B31" s="147" t="s">
        <v>689</v>
      </c>
      <c r="C31" s="181"/>
      <c r="D31" s="242">
        <v>8</v>
      </c>
      <c r="E31" s="244">
        <v>4</v>
      </c>
      <c r="F31" s="245">
        <v>8</v>
      </c>
      <c r="G31" s="224">
        <v>18</v>
      </c>
      <c r="H31" s="246">
        <v>14</v>
      </c>
      <c r="I31" s="249">
        <v>20</v>
      </c>
      <c r="J31" s="175"/>
      <c r="K31" s="150"/>
      <c r="L31" s="150"/>
      <c r="M31" s="150"/>
      <c r="N31" s="152"/>
      <c r="O31" s="221"/>
      <c r="P31" s="195">
        <f t="shared" si="0"/>
        <v>52</v>
      </c>
      <c r="Q31" s="155"/>
      <c r="R31" s="320"/>
      <c r="S31" s="320"/>
      <c r="T31" s="320"/>
      <c r="U31" s="320"/>
      <c r="V31" s="165"/>
      <c r="W31" s="165"/>
      <c r="X31" s="200"/>
      <c r="Y31" s="163"/>
      <c r="Z31" s="163"/>
      <c r="AA31" s="163"/>
      <c r="AB31" s="163"/>
      <c r="AC31" s="9"/>
      <c r="AZ31" s="92"/>
    </row>
    <row r="32" spans="1:52" ht="13.5" customHeight="1">
      <c r="A32" s="146">
        <v>6</v>
      </c>
      <c r="B32" s="252" t="s">
        <v>366</v>
      </c>
      <c r="C32" s="221"/>
      <c r="D32" s="242">
        <v>4</v>
      </c>
      <c r="E32" s="244">
        <v>10</v>
      </c>
      <c r="F32" s="245">
        <v>5</v>
      </c>
      <c r="G32" s="224">
        <v>20</v>
      </c>
      <c r="H32" s="246">
        <v>12</v>
      </c>
      <c r="I32" s="249">
        <v>19</v>
      </c>
      <c r="J32" s="175"/>
      <c r="K32" s="150"/>
      <c r="L32" s="150"/>
      <c r="M32" s="150"/>
      <c r="N32" s="152"/>
      <c r="O32" s="221"/>
      <c r="P32" s="195">
        <f t="shared" si="0"/>
        <v>51</v>
      </c>
      <c r="Q32" s="155"/>
      <c r="R32" s="320"/>
      <c r="S32" s="320"/>
      <c r="T32" s="320"/>
      <c r="U32" s="320"/>
      <c r="V32" s="165"/>
      <c r="W32" s="165"/>
      <c r="X32" s="200"/>
      <c r="Y32" s="163"/>
      <c r="Z32" s="163"/>
      <c r="AA32" s="163"/>
      <c r="AB32" s="163"/>
      <c r="AC32" s="9"/>
      <c r="AZ32" s="92"/>
    </row>
    <row r="33" spans="1:52" ht="13.5" customHeight="1">
      <c r="A33" s="146">
        <v>7</v>
      </c>
      <c r="B33" s="252" t="s">
        <v>367</v>
      </c>
      <c r="C33" s="221"/>
      <c r="D33" s="242">
        <v>3</v>
      </c>
      <c r="E33" s="244">
        <v>6</v>
      </c>
      <c r="F33" s="245">
        <v>3</v>
      </c>
      <c r="G33" s="224">
        <v>18</v>
      </c>
      <c r="H33" s="246">
        <v>14</v>
      </c>
      <c r="I33" s="249">
        <v>12</v>
      </c>
      <c r="J33" s="175"/>
      <c r="K33" s="150"/>
      <c r="L33" s="150"/>
      <c r="M33" s="150"/>
      <c r="N33" s="152"/>
      <c r="O33" s="221"/>
      <c r="P33" s="195">
        <f t="shared" si="0"/>
        <v>44</v>
      </c>
      <c r="Q33" s="155"/>
      <c r="R33" s="320"/>
      <c r="S33" s="320"/>
      <c r="T33" s="320"/>
      <c r="U33" s="320"/>
      <c r="V33" s="165"/>
      <c r="W33" s="165"/>
      <c r="X33" s="200"/>
      <c r="Y33" s="163"/>
      <c r="Z33" s="163"/>
      <c r="AA33" s="163"/>
      <c r="AB33" s="163"/>
      <c r="AC33" s="9"/>
      <c r="AZ33" s="92"/>
    </row>
    <row r="34" spans="1:52" ht="13.5" customHeight="1">
      <c r="A34" s="146">
        <v>8</v>
      </c>
      <c r="B34" s="149"/>
      <c r="C34" s="181"/>
      <c r="D34" s="187"/>
      <c r="E34" s="131"/>
      <c r="F34" s="188"/>
      <c r="G34" s="225"/>
      <c r="H34" s="247"/>
      <c r="I34" s="249">
        <v>0</v>
      </c>
      <c r="J34" s="175"/>
      <c r="K34" s="150"/>
      <c r="L34" s="150"/>
      <c r="M34" s="150"/>
      <c r="N34" s="152"/>
      <c r="O34" s="221"/>
      <c r="P34" s="115"/>
      <c r="Q34" s="155"/>
      <c r="R34" s="320"/>
      <c r="S34" s="320"/>
      <c r="T34" s="320"/>
      <c r="U34" s="320"/>
      <c r="V34" s="165"/>
      <c r="W34" s="201"/>
      <c r="X34" s="163"/>
      <c r="Y34" s="163"/>
      <c r="Z34" s="163"/>
      <c r="AA34" s="163"/>
      <c r="AB34" s="163"/>
      <c r="AC34" s="9"/>
      <c r="AZ34" s="92"/>
    </row>
    <row r="35" spans="1:52" ht="13.5" customHeight="1">
      <c r="A35" s="146"/>
      <c r="B35" s="149"/>
      <c r="C35" s="180"/>
      <c r="D35" s="187"/>
      <c r="E35" s="131"/>
      <c r="F35" s="188"/>
      <c r="G35" s="225"/>
      <c r="H35" s="247"/>
      <c r="I35" s="249"/>
      <c r="J35" s="175"/>
      <c r="K35" s="150"/>
      <c r="L35" s="150"/>
      <c r="M35" s="150"/>
      <c r="N35" s="152"/>
      <c r="O35" s="221"/>
      <c r="P35" s="116"/>
      <c r="Q35" s="155"/>
      <c r="R35" s="320"/>
      <c r="S35" s="320"/>
      <c r="T35" s="320"/>
      <c r="U35" s="320"/>
      <c r="V35" s="165"/>
      <c r="W35" s="201"/>
      <c r="X35" s="163"/>
      <c r="Y35" s="163"/>
      <c r="Z35" s="163"/>
      <c r="AA35" s="163"/>
      <c r="AB35" s="163"/>
      <c r="AC35" s="9"/>
      <c r="AZ35" s="92"/>
    </row>
    <row r="36" spans="1:52" ht="13.5" customHeight="1" thickBot="1">
      <c r="A36" s="146"/>
      <c r="B36" s="147"/>
      <c r="C36" s="180"/>
      <c r="D36" s="189"/>
      <c r="E36" s="190"/>
      <c r="F36" s="191"/>
      <c r="G36" s="224"/>
      <c r="H36" s="248"/>
      <c r="I36" s="250"/>
      <c r="J36" s="175"/>
      <c r="K36" s="150"/>
      <c r="L36" s="150"/>
      <c r="M36" s="150"/>
      <c r="N36" s="152"/>
      <c r="O36" s="221"/>
      <c r="P36" s="117"/>
      <c r="Q36" s="155"/>
      <c r="R36" s="320"/>
      <c r="S36" s="320"/>
      <c r="T36" s="320"/>
      <c r="U36" s="320"/>
      <c r="V36" s="165"/>
      <c r="W36" s="165"/>
      <c r="X36" s="163"/>
      <c r="Y36" s="163"/>
      <c r="Z36" s="163"/>
      <c r="AA36" s="163"/>
      <c r="AB36" s="163"/>
      <c r="AC36" s="9"/>
      <c r="AZ36" s="92"/>
    </row>
    <row r="37" spans="33:52" ht="13.5" customHeight="1">
      <c r="AG37" s="124" t="s">
        <v>956</v>
      </c>
      <c r="AJ37" s="124" t="s">
        <v>954</v>
      </c>
      <c r="AZ37" s="92"/>
    </row>
    <row r="38" spans="2:52" ht="13.5" customHeight="1">
      <c r="B38" s="89"/>
      <c r="AN38" s="124" t="s">
        <v>955</v>
      </c>
      <c r="AZ38" s="92"/>
    </row>
    <row r="39" spans="16:52" ht="10.5" customHeight="1">
      <c r="P39" s="45"/>
      <c r="Q39" s="123"/>
      <c r="R39" s="106"/>
      <c r="S39" s="84"/>
      <c r="T39" s="84"/>
      <c r="U39" s="84"/>
      <c r="V39" s="107"/>
      <c r="AZ39" s="92"/>
    </row>
    <row r="40" spans="1:52" ht="24" customHeight="1">
      <c r="A40" s="102"/>
      <c r="B40" s="50" t="s">
        <v>36</v>
      </c>
      <c r="AZ40" s="92"/>
    </row>
    <row r="41" spans="1:52" ht="21" thickBot="1">
      <c r="A41" s="54"/>
      <c r="B41" s="102"/>
      <c r="AZ41" s="92"/>
    </row>
    <row r="42" spans="1:52" ht="16.5" thickBot="1">
      <c r="A42" s="330" t="s">
        <v>6</v>
      </c>
      <c r="B42" s="330" t="s">
        <v>0</v>
      </c>
      <c r="C42" s="333" t="s">
        <v>3</v>
      </c>
      <c r="D42" s="325"/>
      <c r="E42" s="325"/>
      <c r="F42" s="325"/>
      <c r="G42" s="325"/>
      <c r="H42" s="325"/>
      <c r="I42" s="325"/>
      <c r="J42" s="326"/>
      <c r="K42" s="327"/>
      <c r="L42" s="324" t="s">
        <v>1</v>
      </c>
      <c r="M42" s="325"/>
      <c r="N42" s="325"/>
      <c r="O42" s="325"/>
      <c r="P42" s="325"/>
      <c r="Q42" s="325"/>
      <c r="R42" s="325"/>
      <c r="S42" s="326"/>
      <c r="T42" s="327"/>
      <c r="U42" s="324" t="s">
        <v>2</v>
      </c>
      <c r="V42" s="325"/>
      <c r="W42" s="325"/>
      <c r="X42" s="325"/>
      <c r="Y42" s="325"/>
      <c r="Z42" s="325"/>
      <c r="AA42" s="325"/>
      <c r="AB42" s="326"/>
      <c r="AC42" s="327"/>
      <c r="AD42" s="328" t="s">
        <v>4</v>
      </c>
      <c r="AF42" s="91" t="s">
        <v>692</v>
      </c>
      <c r="AJ42" s="91" t="s">
        <v>761</v>
      </c>
      <c r="AN42" s="91" t="s">
        <v>848</v>
      </c>
      <c r="AT42" s="91"/>
      <c r="AU42" s="91"/>
      <c r="AX42" s="113"/>
      <c r="AZ42" s="92"/>
    </row>
    <row r="43" spans="1:52" ht="51.75" thickBot="1">
      <c r="A43" s="331"/>
      <c r="B43" s="332"/>
      <c r="C43" s="23" t="s">
        <v>20</v>
      </c>
      <c r="D43" s="34" t="s">
        <v>24</v>
      </c>
      <c r="E43" s="23" t="s">
        <v>21</v>
      </c>
      <c r="F43" s="34" t="s">
        <v>25</v>
      </c>
      <c r="G43" s="24" t="s">
        <v>45</v>
      </c>
      <c r="H43" s="24" t="s">
        <v>26</v>
      </c>
      <c r="I43" s="25" t="s">
        <v>23</v>
      </c>
      <c r="J43" s="26" t="s">
        <v>28</v>
      </c>
      <c r="K43" s="30" t="s">
        <v>27</v>
      </c>
      <c r="L43" s="23" t="s">
        <v>20</v>
      </c>
      <c r="M43" s="34" t="s">
        <v>24</v>
      </c>
      <c r="N43" s="23" t="s">
        <v>21</v>
      </c>
      <c r="O43" s="34" t="s">
        <v>25</v>
      </c>
      <c r="P43" s="24" t="s">
        <v>22</v>
      </c>
      <c r="Q43" s="24" t="s">
        <v>26</v>
      </c>
      <c r="R43" s="25" t="s">
        <v>23</v>
      </c>
      <c r="S43" s="26" t="s">
        <v>28</v>
      </c>
      <c r="T43" s="30" t="s">
        <v>27</v>
      </c>
      <c r="U43" s="23" t="s">
        <v>20</v>
      </c>
      <c r="V43" s="34" t="s">
        <v>24</v>
      </c>
      <c r="W43" s="23" t="s">
        <v>21</v>
      </c>
      <c r="X43" s="34" t="s">
        <v>25</v>
      </c>
      <c r="Y43" s="24" t="s">
        <v>22</v>
      </c>
      <c r="Z43" s="24" t="s">
        <v>26</v>
      </c>
      <c r="AA43" s="25" t="s">
        <v>23</v>
      </c>
      <c r="AB43" s="26" t="s">
        <v>28</v>
      </c>
      <c r="AC43" s="30" t="s">
        <v>27</v>
      </c>
      <c r="AD43" s="329"/>
      <c r="AF43" s="91" t="s">
        <v>17</v>
      </c>
      <c r="AJ43" s="91" t="s">
        <v>17</v>
      </c>
      <c r="AN43" s="91" t="s">
        <v>17</v>
      </c>
      <c r="AT43" s="91"/>
      <c r="AU43" s="91"/>
      <c r="AZ43" s="92"/>
    </row>
    <row r="44" spans="1:52" ht="12.75">
      <c r="A44" s="5">
        <v>1</v>
      </c>
      <c r="B44" s="44" t="s">
        <v>344</v>
      </c>
      <c r="C44" s="40">
        <v>2021</v>
      </c>
      <c r="D44" s="41">
        <v>20</v>
      </c>
      <c r="E44" s="17"/>
      <c r="F44" s="18"/>
      <c r="G44" s="10"/>
      <c r="H44" s="10"/>
      <c r="I44" s="10"/>
      <c r="J44" s="27"/>
      <c r="K44" s="31">
        <f>D44</f>
        <v>20</v>
      </c>
      <c r="L44" s="40">
        <v>3655</v>
      </c>
      <c r="M44" s="41">
        <v>36</v>
      </c>
      <c r="N44" s="17"/>
      <c r="O44" s="18"/>
      <c r="P44" s="10"/>
      <c r="Q44" s="10"/>
      <c r="R44" s="10"/>
      <c r="S44" s="27"/>
      <c r="T44" s="31">
        <f>M44</f>
        <v>36</v>
      </c>
      <c r="U44" s="40">
        <v>8308</v>
      </c>
      <c r="V44" s="41">
        <v>83</v>
      </c>
      <c r="W44" s="17"/>
      <c r="X44" s="18"/>
      <c r="Y44" s="10"/>
      <c r="Z44" s="10"/>
      <c r="AA44" s="10"/>
      <c r="AB44" s="27"/>
      <c r="AC44" s="31">
        <f>V44</f>
        <v>83</v>
      </c>
      <c r="AD44" s="5">
        <f>K44+T44+AC44</f>
        <v>139</v>
      </c>
      <c r="AF44" s="91" t="s">
        <v>693</v>
      </c>
      <c r="AJ44" s="91" t="s">
        <v>762</v>
      </c>
      <c r="AN44" s="91" t="s">
        <v>849</v>
      </c>
      <c r="AT44" s="91"/>
      <c r="AU44" s="91"/>
      <c r="AZ44" s="92"/>
    </row>
    <row r="45" spans="1:52" ht="15.75">
      <c r="A45" s="42">
        <v>2</v>
      </c>
      <c r="B45" s="36" t="s">
        <v>346</v>
      </c>
      <c r="C45" s="19"/>
      <c r="D45" s="20"/>
      <c r="E45" s="19"/>
      <c r="F45" s="20"/>
      <c r="G45" s="38">
        <v>4</v>
      </c>
      <c r="H45" s="38">
        <f>G45*2</f>
        <v>8</v>
      </c>
      <c r="I45" s="38">
        <v>1715</v>
      </c>
      <c r="J45" s="39">
        <v>17</v>
      </c>
      <c r="K45" s="32">
        <f>H45+J45</f>
        <v>25</v>
      </c>
      <c r="L45" s="19"/>
      <c r="M45" s="20"/>
      <c r="N45" s="19"/>
      <c r="O45" s="20"/>
      <c r="P45" s="38">
        <v>3</v>
      </c>
      <c r="Q45" s="38">
        <f>P45*2</f>
        <v>6</v>
      </c>
      <c r="R45" s="38">
        <f>25+62</f>
        <v>87</v>
      </c>
      <c r="S45" s="111">
        <v>0</v>
      </c>
      <c r="T45" s="32">
        <f>Q45+S45</f>
        <v>6</v>
      </c>
      <c r="U45" s="19"/>
      <c r="V45" s="20"/>
      <c r="W45" s="19"/>
      <c r="X45" s="20"/>
      <c r="Y45" s="38">
        <v>13</v>
      </c>
      <c r="Z45" s="38">
        <f>Y45*2</f>
        <v>26</v>
      </c>
      <c r="AA45" s="38">
        <v>518</v>
      </c>
      <c r="AB45" s="39">
        <v>5</v>
      </c>
      <c r="AC45" s="32">
        <f>Z45+AB45</f>
        <v>31</v>
      </c>
      <c r="AD45" s="3">
        <f>K45+T45+AC45</f>
        <v>62</v>
      </c>
      <c r="AF45" s="124" t="s">
        <v>694</v>
      </c>
      <c r="AJ45" s="91" t="s">
        <v>763</v>
      </c>
      <c r="AN45" s="91" t="s">
        <v>850</v>
      </c>
      <c r="AT45" s="91"/>
      <c r="AU45" s="91"/>
      <c r="AX45" s="114"/>
      <c r="AZ45" s="92"/>
    </row>
    <row r="46" spans="1:52" ht="13.5" thickBot="1">
      <c r="A46" s="42">
        <v>3</v>
      </c>
      <c r="B46" s="37" t="s">
        <v>345</v>
      </c>
      <c r="C46" s="21"/>
      <c r="D46" s="22"/>
      <c r="E46" s="60">
        <v>3</v>
      </c>
      <c r="F46" s="61">
        <f>E46</f>
        <v>3</v>
      </c>
      <c r="G46" s="7"/>
      <c r="H46" s="7"/>
      <c r="I46" s="7"/>
      <c r="J46" s="29"/>
      <c r="K46" s="33">
        <f>F46</f>
        <v>3</v>
      </c>
      <c r="L46" s="21"/>
      <c r="M46" s="22"/>
      <c r="N46" s="60">
        <v>30</v>
      </c>
      <c r="O46" s="61">
        <f>N46</f>
        <v>30</v>
      </c>
      <c r="P46" s="7"/>
      <c r="Q46" s="7"/>
      <c r="R46" s="7"/>
      <c r="S46" s="29"/>
      <c r="T46" s="33">
        <f>O46</f>
        <v>30</v>
      </c>
      <c r="U46" s="21"/>
      <c r="V46" s="22"/>
      <c r="W46" s="60">
        <v>58</v>
      </c>
      <c r="X46" s="61">
        <f>W46</f>
        <v>58</v>
      </c>
      <c r="Y46" s="7"/>
      <c r="Z46" s="7"/>
      <c r="AA46" s="7"/>
      <c r="AB46" s="29"/>
      <c r="AC46" s="33">
        <f>X46</f>
        <v>58</v>
      </c>
      <c r="AD46" s="4">
        <f>K46+T46+AC46</f>
        <v>91</v>
      </c>
      <c r="AF46" s="124" t="s">
        <v>695</v>
      </c>
      <c r="AJ46" s="91" t="s">
        <v>764</v>
      </c>
      <c r="AN46" s="64" t="s">
        <v>851</v>
      </c>
      <c r="AT46" s="91"/>
      <c r="AU46" s="91"/>
      <c r="AZ46" s="92"/>
    </row>
    <row r="47" spans="1:52" ht="12.75">
      <c r="A47" s="42">
        <v>4</v>
      </c>
      <c r="B47" s="44" t="s">
        <v>349</v>
      </c>
      <c r="C47" s="40">
        <v>6424</v>
      </c>
      <c r="D47" s="41">
        <v>64</v>
      </c>
      <c r="E47" s="17"/>
      <c r="F47" s="18"/>
      <c r="G47" s="10"/>
      <c r="H47" s="10"/>
      <c r="I47" s="10"/>
      <c r="J47" s="27"/>
      <c r="K47" s="31">
        <f>D47</f>
        <v>64</v>
      </c>
      <c r="L47" s="40">
        <v>3894</v>
      </c>
      <c r="M47" s="41">
        <v>38</v>
      </c>
      <c r="N47" s="17"/>
      <c r="O47" s="18"/>
      <c r="P47" s="10"/>
      <c r="Q47" s="10"/>
      <c r="R47" s="10"/>
      <c r="S47" s="27"/>
      <c r="T47" s="31">
        <f>M47</f>
        <v>38</v>
      </c>
      <c r="U47" s="40">
        <v>5640</v>
      </c>
      <c r="V47" s="41">
        <v>56</v>
      </c>
      <c r="W47" s="17"/>
      <c r="X47" s="18"/>
      <c r="Y47" s="10"/>
      <c r="Z47" s="10"/>
      <c r="AA47" s="10"/>
      <c r="AB47" s="27"/>
      <c r="AC47" s="31">
        <f>V47</f>
        <v>56</v>
      </c>
      <c r="AD47" s="5">
        <f aca="true" t="shared" si="1" ref="AD47:AD64">K47+T47+AC47</f>
        <v>158</v>
      </c>
      <c r="AF47" s="91" t="s">
        <v>696</v>
      </c>
      <c r="AJ47" s="91" t="s">
        <v>765</v>
      </c>
      <c r="AN47" s="91" t="s">
        <v>852</v>
      </c>
      <c r="AT47" s="91"/>
      <c r="AU47" s="91"/>
      <c r="AZ47" s="92"/>
    </row>
    <row r="48" spans="1:52" ht="12.75">
      <c r="A48" s="42">
        <v>5</v>
      </c>
      <c r="B48" s="36" t="s">
        <v>354</v>
      </c>
      <c r="C48" s="19"/>
      <c r="D48" s="20"/>
      <c r="E48" s="19"/>
      <c r="F48" s="20"/>
      <c r="G48" s="38">
        <v>0</v>
      </c>
      <c r="H48" s="38">
        <f>G48*2</f>
        <v>0</v>
      </c>
      <c r="I48" s="38">
        <v>0</v>
      </c>
      <c r="J48" s="39">
        <v>0</v>
      </c>
      <c r="K48" s="32">
        <f>H48+J48</f>
        <v>0</v>
      </c>
      <c r="L48" s="19"/>
      <c r="M48" s="20"/>
      <c r="N48" s="19"/>
      <c r="O48" s="20"/>
      <c r="P48" s="38">
        <v>8</v>
      </c>
      <c r="Q48" s="38">
        <f>P48*2</f>
        <v>16</v>
      </c>
      <c r="R48" s="38">
        <v>338</v>
      </c>
      <c r="S48" s="39">
        <v>3</v>
      </c>
      <c r="T48" s="32">
        <f>Q48+S48</f>
        <v>19</v>
      </c>
      <c r="U48" s="19"/>
      <c r="V48" s="20"/>
      <c r="W48" s="19"/>
      <c r="X48" s="20"/>
      <c r="Y48" s="38">
        <v>3</v>
      </c>
      <c r="Z48" s="38">
        <f>Y48*2</f>
        <v>6</v>
      </c>
      <c r="AA48" s="38">
        <v>173</v>
      </c>
      <c r="AB48" s="39">
        <v>1</v>
      </c>
      <c r="AC48" s="32">
        <f>Z48+AB48</f>
        <v>7</v>
      </c>
      <c r="AD48" s="3">
        <f t="shared" si="1"/>
        <v>26</v>
      </c>
      <c r="AF48" s="91" t="s">
        <v>697</v>
      </c>
      <c r="AJ48" s="91" t="s">
        <v>766</v>
      </c>
      <c r="AN48" s="91" t="s">
        <v>853</v>
      </c>
      <c r="AT48" s="91"/>
      <c r="AU48" s="91"/>
      <c r="AZ48" s="92"/>
    </row>
    <row r="49" spans="1:52" ht="13.5" thickBot="1">
      <c r="A49" s="42">
        <v>6</v>
      </c>
      <c r="B49" s="37" t="s">
        <v>348</v>
      </c>
      <c r="C49" s="21"/>
      <c r="D49" s="22"/>
      <c r="E49" s="60">
        <v>14</v>
      </c>
      <c r="F49" s="61">
        <f>E49</f>
        <v>14</v>
      </c>
      <c r="G49" s="7"/>
      <c r="H49" s="7"/>
      <c r="I49" s="7"/>
      <c r="J49" s="29"/>
      <c r="K49" s="33">
        <f>F49</f>
        <v>14</v>
      </c>
      <c r="L49" s="21"/>
      <c r="M49" s="22"/>
      <c r="N49" s="60">
        <v>27</v>
      </c>
      <c r="O49" s="61">
        <f>N49</f>
        <v>27</v>
      </c>
      <c r="P49" s="7"/>
      <c r="Q49" s="7"/>
      <c r="R49" s="7"/>
      <c r="S49" s="29"/>
      <c r="T49" s="33">
        <f>O49</f>
        <v>27</v>
      </c>
      <c r="U49" s="21"/>
      <c r="V49" s="22"/>
      <c r="W49" s="60">
        <v>49</v>
      </c>
      <c r="X49" s="61">
        <f>W49</f>
        <v>49</v>
      </c>
      <c r="Y49" s="7"/>
      <c r="Z49" s="7"/>
      <c r="AA49" s="7"/>
      <c r="AB49" s="29"/>
      <c r="AC49" s="33">
        <f>X49</f>
        <v>49</v>
      </c>
      <c r="AD49" s="4">
        <f t="shared" si="1"/>
        <v>90</v>
      </c>
      <c r="AF49" s="91" t="s">
        <v>698</v>
      </c>
      <c r="AJ49" s="124" t="s">
        <v>767</v>
      </c>
      <c r="AN49" s="64" t="s">
        <v>854</v>
      </c>
      <c r="AT49" s="91"/>
      <c r="AU49" s="91"/>
      <c r="AZ49" s="92"/>
    </row>
    <row r="50" spans="1:52" ht="12.75">
      <c r="A50" s="42">
        <v>7</v>
      </c>
      <c r="B50" s="44" t="s">
        <v>350</v>
      </c>
      <c r="C50" s="40">
        <v>2320</v>
      </c>
      <c r="D50" s="41">
        <v>23</v>
      </c>
      <c r="E50" s="17"/>
      <c r="F50" s="18"/>
      <c r="G50" s="10"/>
      <c r="H50" s="10"/>
      <c r="I50" s="10"/>
      <c r="J50" s="27"/>
      <c r="K50" s="31">
        <f>D50</f>
        <v>23</v>
      </c>
      <c r="L50" s="40">
        <v>6238</v>
      </c>
      <c r="M50" s="41">
        <v>62</v>
      </c>
      <c r="N50" s="17"/>
      <c r="O50" s="18"/>
      <c r="P50" s="10"/>
      <c r="Q50" s="10"/>
      <c r="R50" s="10"/>
      <c r="S50" s="27"/>
      <c r="T50" s="31">
        <f>M50</f>
        <v>62</v>
      </c>
      <c r="U50" s="40">
        <v>4197</v>
      </c>
      <c r="V50" s="41">
        <v>41</v>
      </c>
      <c r="W50" s="17"/>
      <c r="X50" s="18"/>
      <c r="Y50" s="10"/>
      <c r="Z50" s="10"/>
      <c r="AA50" s="10"/>
      <c r="AB50" s="27"/>
      <c r="AC50" s="31">
        <f>V50</f>
        <v>41</v>
      </c>
      <c r="AD50" s="5">
        <f t="shared" si="1"/>
        <v>126</v>
      </c>
      <c r="AF50" s="124" t="s">
        <v>699</v>
      </c>
      <c r="AJ50" s="64" t="s">
        <v>768</v>
      </c>
      <c r="AN50" s="124" t="s">
        <v>855</v>
      </c>
      <c r="AT50" s="91"/>
      <c r="AU50" s="91"/>
      <c r="AZ50" s="92"/>
    </row>
    <row r="51" spans="1:52" ht="12.75">
      <c r="A51" s="42">
        <v>8</v>
      </c>
      <c r="B51" s="36" t="s">
        <v>356</v>
      </c>
      <c r="C51" s="19"/>
      <c r="D51" s="20"/>
      <c r="E51" s="19"/>
      <c r="F51" s="20"/>
      <c r="G51" s="38">
        <v>0</v>
      </c>
      <c r="H51" s="38">
        <f>G51*2</f>
        <v>0</v>
      </c>
      <c r="I51" s="38">
        <v>0</v>
      </c>
      <c r="J51" s="39">
        <v>0</v>
      </c>
      <c r="K51" s="32">
        <f>H51+J51</f>
        <v>0</v>
      </c>
      <c r="L51" s="19"/>
      <c r="M51" s="20"/>
      <c r="N51" s="19"/>
      <c r="O51" s="20"/>
      <c r="P51" s="38">
        <v>0</v>
      </c>
      <c r="Q51" s="38">
        <f>P51*2</f>
        <v>0</v>
      </c>
      <c r="R51" s="38">
        <v>0</v>
      </c>
      <c r="S51" s="39">
        <v>0</v>
      </c>
      <c r="T51" s="32">
        <f>Q51+S51</f>
        <v>0</v>
      </c>
      <c r="U51" s="19"/>
      <c r="V51" s="20"/>
      <c r="W51" s="19"/>
      <c r="X51" s="20"/>
      <c r="Y51" s="38">
        <v>0</v>
      </c>
      <c r="Z51" s="38">
        <f>Y51*2</f>
        <v>0</v>
      </c>
      <c r="AA51" s="38">
        <v>0</v>
      </c>
      <c r="AB51" s="39">
        <v>0</v>
      </c>
      <c r="AC51" s="32">
        <f>Z51+AB51</f>
        <v>0</v>
      </c>
      <c r="AD51" s="3">
        <f t="shared" si="1"/>
        <v>0</v>
      </c>
      <c r="AF51" s="64" t="s">
        <v>700</v>
      </c>
      <c r="AJ51" s="64" t="s">
        <v>769</v>
      </c>
      <c r="AN51" s="64" t="s">
        <v>856</v>
      </c>
      <c r="AT51" s="91"/>
      <c r="AU51" s="91"/>
      <c r="AZ51" s="92"/>
    </row>
    <row r="52" spans="1:52" ht="13.5" thickBot="1">
      <c r="A52" s="42">
        <v>9</v>
      </c>
      <c r="B52" s="37" t="s">
        <v>656</v>
      </c>
      <c r="C52" s="21"/>
      <c r="D52" s="22"/>
      <c r="E52" s="60">
        <v>0</v>
      </c>
      <c r="F52" s="61">
        <f>E52</f>
        <v>0</v>
      </c>
      <c r="G52" s="7"/>
      <c r="H52" s="7"/>
      <c r="I52" s="7"/>
      <c r="J52" s="29"/>
      <c r="K52" s="33">
        <f>F52</f>
        <v>0</v>
      </c>
      <c r="L52" s="21"/>
      <c r="M52" s="22"/>
      <c r="N52" s="60">
        <v>26</v>
      </c>
      <c r="O52" s="61">
        <f>N52</f>
        <v>26</v>
      </c>
      <c r="P52" s="7"/>
      <c r="Q52" s="7"/>
      <c r="R52" s="7"/>
      <c r="S52" s="29"/>
      <c r="T52" s="33">
        <f>O52</f>
        <v>26</v>
      </c>
      <c r="U52" s="21"/>
      <c r="V52" s="22"/>
      <c r="W52" s="60">
        <v>58</v>
      </c>
      <c r="X52" s="61">
        <f>W52</f>
        <v>58</v>
      </c>
      <c r="Y52" s="7"/>
      <c r="Z52" s="7"/>
      <c r="AA52" s="7"/>
      <c r="AB52" s="29"/>
      <c r="AC52" s="33">
        <f>X52</f>
        <v>58</v>
      </c>
      <c r="AD52" s="4">
        <f t="shared" si="1"/>
        <v>84</v>
      </c>
      <c r="AF52" s="91" t="s">
        <v>701</v>
      </c>
      <c r="AJ52" s="91" t="s">
        <v>770</v>
      </c>
      <c r="AN52" s="64" t="s">
        <v>857</v>
      </c>
      <c r="AT52" s="91"/>
      <c r="AU52" s="91"/>
      <c r="AZ52" s="92"/>
    </row>
    <row r="53" spans="1:52" ht="12.75">
      <c r="A53" s="42">
        <v>10</v>
      </c>
      <c r="B53" s="44" t="s">
        <v>351</v>
      </c>
      <c r="C53" s="40">
        <v>1414</v>
      </c>
      <c r="D53" s="41">
        <v>14</v>
      </c>
      <c r="E53" s="17"/>
      <c r="F53" s="18"/>
      <c r="G53" s="10"/>
      <c r="H53" s="10"/>
      <c r="I53" s="10"/>
      <c r="J53" s="27"/>
      <c r="K53" s="31">
        <f>D53</f>
        <v>14</v>
      </c>
      <c r="L53" s="40">
        <v>3599</v>
      </c>
      <c r="M53" s="41">
        <v>35</v>
      </c>
      <c r="N53" s="17"/>
      <c r="O53" s="18"/>
      <c r="P53" s="10"/>
      <c r="Q53" s="10"/>
      <c r="R53" s="10"/>
      <c r="S53" s="27"/>
      <c r="T53" s="31">
        <f>M53</f>
        <v>35</v>
      </c>
      <c r="U53" s="40">
        <v>2965</v>
      </c>
      <c r="V53" s="41">
        <v>29</v>
      </c>
      <c r="W53" s="17"/>
      <c r="X53" s="18"/>
      <c r="Y53" s="10"/>
      <c r="Z53" s="10"/>
      <c r="AA53" s="10"/>
      <c r="AB53" s="27"/>
      <c r="AC53" s="31">
        <f>V53</f>
        <v>29</v>
      </c>
      <c r="AD53" s="5">
        <f t="shared" si="1"/>
        <v>78</v>
      </c>
      <c r="AF53" s="91" t="s">
        <v>702</v>
      </c>
      <c r="AJ53" s="64" t="s">
        <v>771</v>
      </c>
      <c r="AN53" s="64" t="s">
        <v>858</v>
      </c>
      <c r="AT53" s="91"/>
      <c r="AU53" s="91"/>
      <c r="AZ53" s="92"/>
    </row>
    <row r="54" spans="1:52" ht="12.75">
      <c r="A54" s="42">
        <v>11</v>
      </c>
      <c r="B54" s="36" t="s">
        <v>352</v>
      </c>
      <c r="C54" s="19"/>
      <c r="D54" s="20"/>
      <c r="E54" s="19"/>
      <c r="F54" s="20"/>
      <c r="G54" s="38">
        <v>4</v>
      </c>
      <c r="H54" s="38">
        <f>G54*2</f>
        <v>8</v>
      </c>
      <c r="I54" s="38">
        <v>1393</v>
      </c>
      <c r="J54" s="39">
        <v>13</v>
      </c>
      <c r="K54" s="32">
        <f>H54+J54</f>
        <v>21</v>
      </c>
      <c r="L54" s="19"/>
      <c r="M54" s="20"/>
      <c r="N54" s="19"/>
      <c r="O54" s="20"/>
      <c r="P54" s="38">
        <v>24</v>
      </c>
      <c r="Q54" s="38">
        <f>P54*2</f>
        <v>48</v>
      </c>
      <c r="R54" s="38">
        <f>576+253</f>
        <v>829</v>
      </c>
      <c r="S54" s="39">
        <v>8</v>
      </c>
      <c r="T54" s="32">
        <f>Q54+S54</f>
        <v>56</v>
      </c>
      <c r="U54" s="19"/>
      <c r="V54" s="20"/>
      <c r="W54" s="19"/>
      <c r="X54" s="20"/>
      <c r="Y54" s="38">
        <v>8</v>
      </c>
      <c r="Z54" s="38">
        <f>Y54*2</f>
        <v>16</v>
      </c>
      <c r="AA54" s="38">
        <v>406</v>
      </c>
      <c r="AB54" s="39">
        <v>4</v>
      </c>
      <c r="AC54" s="32">
        <f>Z54+AB54</f>
        <v>20</v>
      </c>
      <c r="AD54" s="3">
        <f t="shared" si="1"/>
        <v>97</v>
      </c>
      <c r="AF54" s="64" t="s">
        <v>703</v>
      </c>
      <c r="AJ54" s="64" t="s">
        <v>772</v>
      </c>
      <c r="AN54" s="91" t="s">
        <v>859</v>
      </c>
      <c r="AT54" s="91"/>
      <c r="AU54" s="91"/>
      <c r="AZ54" s="92"/>
    </row>
    <row r="55" spans="1:52" ht="13.5" thickBot="1">
      <c r="A55" s="42">
        <v>12</v>
      </c>
      <c r="B55" s="37" t="s">
        <v>347</v>
      </c>
      <c r="C55" s="21"/>
      <c r="D55" s="22"/>
      <c r="E55" s="60">
        <v>5</v>
      </c>
      <c r="F55" s="61">
        <f>E55</f>
        <v>5</v>
      </c>
      <c r="G55" s="7"/>
      <c r="H55" s="7"/>
      <c r="I55" s="7"/>
      <c r="J55" s="29"/>
      <c r="K55" s="33">
        <f>F55</f>
        <v>5</v>
      </c>
      <c r="L55" s="21"/>
      <c r="M55" s="22"/>
      <c r="N55" s="60">
        <v>12</v>
      </c>
      <c r="O55" s="61">
        <f>N55</f>
        <v>12</v>
      </c>
      <c r="P55" s="7"/>
      <c r="Q55" s="7"/>
      <c r="R55" s="7"/>
      <c r="S55" s="29"/>
      <c r="T55" s="33">
        <f>O55</f>
        <v>12</v>
      </c>
      <c r="U55" s="21"/>
      <c r="V55" s="22"/>
      <c r="W55" s="60">
        <v>38</v>
      </c>
      <c r="X55" s="61">
        <f>W55</f>
        <v>38</v>
      </c>
      <c r="Y55" s="7"/>
      <c r="Z55" s="7"/>
      <c r="AA55" s="7"/>
      <c r="AB55" s="29"/>
      <c r="AC55" s="33">
        <f>X55</f>
        <v>38</v>
      </c>
      <c r="AD55" s="4">
        <f t="shared" si="1"/>
        <v>55</v>
      </c>
      <c r="AF55" s="91" t="s">
        <v>704</v>
      </c>
      <c r="AJ55" s="91" t="s">
        <v>773</v>
      </c>
      <c r="AN55" s="124" t="s">
        <v>860</v>
      </c>
      <c r="AT55" s="91"/>
      <c r="AU55" s="91"/>
      <c r="AZ55" s="92"/>
    </row>
    <row r="56" spans="1:52" ht="12.75">
      <c r="A56" s="42">
        <v>13</v>
      </c>
      <c r="B56" s="44" t="s">
        <v>688</v>
      </c>
      <c r="C56" s="40">
        <v>1136</v>
      </c>
      <c r="D56" s="41">
        <v>11</v>
      </c>
      <c r="E56" s="17"/>
      <c r="F56" s="18"/>
      <c r="G56" s="10"/>
      <c r="H56" s="10"/>
      <c r="I56" s="10"/>
      <c r="J56" s="27"/>
      <c r="K56" s="31">
        <f>D56</f>
        <v>11</v>
      </c>
      <c r="L56" s="40">
        <v>4966</v>
      </c>
      <c r="M56" s="41">
        <v>49</v>
      </c>
      <c r="N56" s="17"/>
      <c r="O56" s="18"/>
      <c r="P56" s="10"/>
      <c r="Q56" s="10"/>
      <c r="R56" s="10"/>
      <c r="S56" s="27"/>
      <c r="T56" s="31">
        <f>M56</f>
        <v>49</v>
      </c>
      <c r="U56" s="40">
        <v>2960</v>
      </c>
      <c r="V56" s="41">
        <v>29</v>
      </c>
      <c r="W56" s="17"/>
      <c r="X56" s="18"/>
      <c r="Y56" s="10"/>
      <c r="Z56" s="10"/>
      <c r="AA56" s="10"/>
      <c r="AB56" s="27"/>
      <c r="AC56" s="31">
        <f>V56</f>
        <v>29</v>
      </c>
      <c r="AD56" s="5">
        <f t="shared" si="1"/>
        <v>89</v>
      </c>
      <c r="AF56" s="124" t="s">
        <v>705</v>
      </c>
      <c r="AJ56" s="64" t="s">
        <v>774</v>
      </c>
      <c r="AN56" s="64" t="s">
        <v>861</v>
      </c>
      <c r="AT56" s="91"/>
      <c r="AU56" s="91"/>
      <c r="AZ56" s="92"/>
    </row>
    <row r="57" spans="1:52" ht="12.75">
      <c r="A57" s="42">
        <v>14</v>
      </c>
      <c r="B57" s="36" t="s">
        <v>691</v>
      </c>
      <c r="C57" s="19"/>
      <c r="D57" s="20"/>
      <c r="E57" s="19"/>
      <c r="F57" s="20"/>
      <c r="G57" s="38">
        <v>0</v>
      </c>
      <c r="H57" s="38">
        <f>G57*2</f>
        <v>0</v>
      </c>
      <c r="I57" s="38">
        <v>0</v>
      </c>
      <c r="J57" s="39">
        <v>0</v>
      </c>
      <c r="K57" s="32">
        <f>H57+J57</f>
        <v>0</v>
      </c>
      <c r="L57" s="19"/>
      <c r="M57" s="20"/>
      <c r="N57" s="19"/>
      <c r="O57" s="20"/>
      <c r="P57" s="38">
        <v>0</v>
      </c>
      <c r="Q57" s="38">
        <f>P57*2</f>
        <v>0</v>
      </c>
      <c r="R57" s="38">
        <v>0</v>
      </c>
      <c r="S57" s="39">
        <v>0</v>
      </c>
      <c r="T57" s="32">
        <f>Q57+S57</f>
        <v>0</v>
      </c>
      <c r="U57" s="19"/>
      <c r="V57" s="20"/>
      <c r="W57" s="19"/>
      <c r="X57" s="20"/>
      <c r="Y57" s="38">
        <v>0</v>
      </c>
      <c r="Z57" s="38">
        <f>Y57*2</f>
        <v>0</v>
      </c>
      <c r="AA57" s="38">
        <v>0</v>
      </c>
      <c r="AB57" s="39">
        <v>0</v>
      </c>
      <c r="AC57" s="32">
        <f>Z57+AB57</f>
        <v>0</v>
      </c>
      <c r="AD57" s="3">
        <f t="shared" si="1"/>
        <v>0</v>
      </c>
      <c r="AF57" s="64" t="s">
        <v>706</v>
      </c>
      <c r="AJ57" s="124" t="s">
        <v>775</v>
      </c>
      <c r="AN57" s="64" t="s">
        <v>862</v>
      </c>
      <c r="AT57" s="91"/>
      <c r="AU57" s="91"/>
      <c r="AZ57" s="92"/>
    </row>
    <row r="58" spans="1:52" ht="13.5" thickBot="1">
      <c r="A58" s="42">
        <v>15</v>
      </c>
      <c r="B58" s="37" t="s">
        <v>690</v>
      </c>
      <c r="C58" s="21"/>
      <c r="D58" s="22"/>
      <c r="E58" s="60">
        <v>5</v>
      </c>
      <c r="F58" s="61">
        <f>E58</f>
        <v>5</v>
      </c>
      <c r="G58" s="7"/>
      <c r="H58" s="7"/>
      <c r="I58" s="7"/>
      <c r="J58" s="29"/>
      <c r="K58" s="33">
        <f>F58</f>
        <v>5</v>
      </c>
      <c r="L58" s="21"/>
      <c r="M58" s="22"/>
      <c r="N58" s="60">
        <v>25</v>
      </c>
      <c r="O58" s="61">
        <f>N58</f>
        <v>25</v>
      </c>
      <c r="P58" s="7"/>
      <c r="Q58" s="7"/>
      <c r="R58" s="7"/>
      <c r="S58" s="29"/>
      <c r="T58" s="33">
        <f>O58</f>
        <v>25</v>
      </c>
      <c r="U58" s="21"/>
      <c r="V58" s="22"/>
      <c r="W58" s="60">
        <v>44</v>
      </c>
      <c r="X58" s="61">
        <f>W58</f>
        <v>44</v>
      </c>
      <c r="Y58" s="7"/>
      <c r="Z58" s="7"/>
      <c r="AA58" s="7"/>
      <c r="AB58" s="29"/>
      <c r="AC58" s="33">
        <f>X58</f>
        <v>44</v>
      </c>
      <c r="AD58" s="4">
        <f t="shared" si="1"/>
        <v>74</v>
      </c>
      <c r="AF58" s="124" t="s">
        <v>707</v>
      </c>
      <c r="AJ58" s="124" t="s">
        <v>776</v>
      </c>
      <c r="AN58" s="91" t="s">
        <v>863</v>
      </c>
      <c r="AT58" s="91"/>
      <c r="AU58" s="91"/>
      <c r="AZ58" s="92"/>
    </row>
    <row r="59" spans="1:52" ht="12.75">
      <c r="A59" s="42">
        <v>16</v>
      </c>
      <c r="B59" s="44" t="s">
        <v>491</v>
      </c>
      <c r="C59" s="40">
        <v>840</v>
      </c>
      <c r="D59" s="41">
        <v>8</v>
      </c>
      <c r="E59" s="17"/>
      <c r="F59" s="18"/>
      <c r="G59" s="10"/>
      <c r="H59" s="10"/>
      <c r="I59" s="10"/>
      <c r="J59" s="27"/>
      <c r="K59" s="31">
        <f>D59</f>
        <v>8</v>
      </c>
      <c r="L59" s="40">
        <v>1844</v>
      </c>
      <c r="M59" s="41">
        <v>18</v>
      </c>
      <c r="N59" s="17"/>
      <c r="O59" s="18"/>
      <c r="P59" s="10"/>
      <c r="Q59" s="10"/>
      <c r="R59" s="10"/>
      <c r="S59" s="27"/>
      <c r="T59" s="31">
        <f>M59</f>
        <v>18</v>
      </c>
      <c r="U59" s="40">
        <v>5669</v>
      </c>
      <c r="V59" s="41">
        <v>56</v>
      </c>
      <c r="W59" s="17"/>
      <c r="X59" s="18"/>
      <c r="Y59" s="10"/>
      <c r="Z59" s="10"/>
      <c r="AA59" s="10"/>
      <c r="AB59" s="27"/>
      <c r="AC59" s="31">
        <f>V59</f>
        <v>56</v>
      </c>
      <c r="AD59" s="5">
        <f t="shared" si="1"/>
        <v>82</v>
      </c>
      <c r="AF59" s="64" t="s">
        <v>708</v>
      </c>
      <c r="AJ59" s="64" t="s">
        <v>777</v>
      </c>
      <c r="AN59" s="91" t="s">
        <v>864</v>
      </c>
      <c r="AT59" s="91"/>
      <c r="AU59" s="91"/>
      <c r="AZ59" s="92"/>
    </row>
    <row r="60" spans="1:52" ht="12.75">
      <c r="A60" s="42">
        <v>17</v>
      </c>
      <c r="B60" s="36" t="s">
        <v>492</v>
      </c>
      <c r="C60" s="19"/>
      <c r="D60" s="20"/>
      <c r="E60" s="19"/>
      <c r="F60" s="20"/>
      <c r="G60" s="38">
        <v>1</v>
      </c>
      <c r="H60" s="38">
        <f>G60*2</f>
        <v>2</v>
      </c>
      <c r="I60" s="38">
        <v>496</v>
      </c>
      <c r="J60" s="39">
        <v>4</v>
      </c>
      <c r="K60" s="32">
        <f>H60+J60</f>
        <v>6</v>
      </c>
      <c r="L60" s="19"/>
      <c r="M60" s="20"/>
      <c r="N60" s="19"/>
      <c r="O60" s="20"/>
      <c r="P60" s="38">
        <v>5</v>
      </c>
      <c r="Q60" s="38">
        <f>P60*2</f>
        <v>10</v>
      </c>
      <c r="R60" s="38">
        <f>144+37</f>
        <v>181</v>
      </c>
      <c r="S60" s="39">
        <v>1</v>
      </c>
      <c r="T60" s="32">
        <f>Q60+S60</f>
        <v>11</v>
      </c>
      <c r="U60" s="19"/>
      <c r="V60" s="20"/>
      <c r="W60" s="19"/>
      <c r="X60" s="20"/>
      <c r="Y60" s="38">
        <v>3</v>
      </c>
      <c r="Z60" s="38">
        <f>Y60*2</f>
        <v>6</v>
      </c>
      <c r="AA60" s="38">
        <v>173</v>
      </c>
      <c r="AB60" s="39">
        <v>1</v>
      </c>
      <c r="AC60" s="32">
        <f>Z60+AB60</f>
        <v>7</v>
      </c>
      <c r="AD60" s="3">
        <f t="shared" si="1"/>
        <v>24</v>
      </c>
      <c r="AF60" s="64" t="s">
        <v>709</v>
      </c>
      <c r="AJ60" s="124" t="s">
        <v>778</v>
      </c>
      <c r="AN60" s="124" t="s">
        <v>865</v>
      </c>
      <c r="AT60" s="91"/>
      <c r="AU60" s="91"/>
      <c r="AZ60" s="92"/>
    </row>
    <row r="61" spans="1:52" ht="16.5" thickBot="1">
      <c r="A61" s="42">
        <v>18</v>
      </c>
      <c r="B61" s="256" t="s">
        <v>676</v>
      </c>
      <c r="C61" s="257"/>
      <c r="D61" s="258"/>
      <c r="E61" s="259">
        <v>28</v>
      </c>
      <c r="F61" s="260">
        <f>E61</f>
        <v>28</v>
      </c>
      <c r="G61" s="261"/>
      <c r="H61" s="261"/>
      <c r="I61" s="261"/>
      <c r="J61" s="262"/>
      <c r="K61" s="263">
        <f>F61</f>
        <v>28</v>
      </c>
      <c r="L61" s="257"/>
      <c r="M61" s="258"/>
      <c r="N61" s="259">
        <v>27</v>
      </c>
      <c r="O61" s="260">
        <f>N61</f>
        <v>27</v>
      </c>
      <c r="P61" s="261"/>
      <c r="Q61" s="261"/>
      <c r="R61" s="261"/>
      <c r="S61" s="262"/>
      <c r="T61" s="263">
        <f>O61</f>
        <v>27</v>
      </c>
      <c r="U61" s="257"/>
      <c r="V61" s="258"/>
      <c r="W61" s="259">
        <v>66</v>
      </c>
      <c r="X61" s="260">
        <f>W61</f>
        <v>66</v>
      </c>
      <c r="Y61" s="261"/>
      <c r="Z61" s="261"/>
      <c r="AA61" s="261"/>
      <c r="AB61" s="262"/>
      <c r="AC61" s="263">
        <f>X61</f>
        <v>66</v>
      </c>
      <c r="AD61" s="264">
        <f t="shared" si="1"/>
        <v>121</v>
      </c>
      <c r="AF61" s="64" t="s">
        <v>710</v>
      </c>
      <c r="AJ61" s="124" t="s">
        <v>779</v>
      </c>
      <c r="AN61" s="124" t="s">
        <v>866</v>
      </c>
      <c r="AT61" s="91"/>
      <c r="AU61" s="91"/>
      <c r="AX61" s="113"/>
      <c r="AZ61" s="92"/>
    </row>
    <row r="62" spans="1:52" ht="12.75">
      <c r="A62" s="42">
        <v>19</v>
      </c>
      <c r="B62" s="231" t="s">
        <v>660</v>
      </c>
      <c r="C62" s="265">
        <v>2764</v>
      </c>
      <c r="D62" s="266">
        <v>27</v>
      </c>
      <c r="E62" s="267"/>
      <c r="F62" s="268"/>
      <c r="G62" s="269"/>
      <c r="H62" s="269"/>
      <c r="I62" s="269"/>
      <c r="J62" s="270"/>
      <c r="K62" s="271">
        <f>D62</f>
        <v>27</v>
      </c>
      <c r="L62" s="265">
        <v>2737</v>
      </c>
      <c r="M62" s="266">
        <v>27</v>
      </c>
      <c r="N62" s="267"/>
      <c r="O62" s="268"/>
      <c r="P62" s="269"/>
      <c r="Q62" s="269"/>
      <c r="R62" s="269"/>
      <c r="S62" s="270"/>
      <c r="T62" s="271">
        <f>M62</f>
        <v>27</v>
      </c>
      <c r="U62" s="265">
        <v>6981</v>
      </c>
      <c r="V62" s="266">
        <v>69</v>
      </c>
      <c r="W62" s="267"/>
      <c r="X62" s="268"/>
      <c r="Y62" s="269"/>
      <c r="Z62" s="269"/>
      <c r="AA62" s="269"/>
      <c r="AB62" s="270"/>
      <c r="AC62" s="271">
        <f>V62</f>
        <v>69</v>
      </c>
      <c r="AD62" s="5">
        <f t="shared" si="1"/>
        <v>123</v>
      </c>
      <c r="AF62" s="91" t="s">
        <v>711</v>
      </c>
      <c r="AJ62" s="64" t="s">
        <v>780</v>
      </c>
      <c r="AN62" s="124" t="s">
        <v>867</v>
      </c>
      <c r="AT62" s="91"/>
      <c r="AU62" s="91"/>
      <c r="AZ62" s="92"/>
    </row>
    <row r="63" spans="1:52" ht="12.75">
      <c r="A63" s="42">
        <v>20</v>
      </c>
      <c r="B63" s="233" t="s">
        <v>661</v>
      </c>
      <c r="C63" s="19"/>
      <c r="D63" s="20"/>
      <c r="E63" s="19"/>
      <c r="F63" s="20"/>
      <c r="G63" s="38">
        <v>1</v>
      </c>
      <c r="H63" s="38">
        <f>G63*2</f>
        <v>2</v>
      </c>
      <c r="I63" s="38">
        <v>362</v>
      </c>
      <c r="J63" s="39">
        <v>3</v>
      </c>
      <c r="K63" s="32">
        <f>H63+J63</f>
        <v>5</v>
      </c>
      <c r="L63" s="19"/>
      <c r="M63" s="20"/>
      <c r="N63" s="19"/>
      <c r="O63" s="20"/>
      <c r="P63" s="38">
        <v>6</v>
      </c>
      <c r="Q63" s="38">
        <f>P63*2</f>
        <v>12</v>
      </c>
      <c r="R63" s="38">
        <v>236</v>
      </c>
      <c r="S63" s="39">
        <v>2</v>
      </c>
      <c r="T63" s="32">
        <f>Q63+S63</f>
        <v>14</v>
      </c>
      <c r="U63" s="19"/>
      <c r="V63" s="20"/>
      <c r="W63" s="19"/>
      <c r="X63" s="20"/>
      <c r="Y63" s="38">
        <v>6</v>
      </c>
      <c r="Z63" s="38">
        <f>Y63*2</f>
        <v>12</v>
      </c>
      <c r="AA63" s="38">
        <v>388</v>
      </c>
      <c r="AB63" s="39">
        <v>3</v>
      </c>
      <c r="AC63" s="32">
        <f>Z63+AB63</f>
        <v>15</v>
      </c>
      <c r="AD63" s="3">
        <f t="shared" si="1"/>
        <v>34</v>
      </c>
      <c r="AF63" s="91" t="s">
        <v>18</v>
      </c>
      <c r="AJ63" s="91" t="s">
        <v>781</v>
      </c>
      <c r="AN63" s="91" t="s">
        <v>781</v>
      </c>
      <c r="AT63" s="91"/>
      <c r="AU63" s="91"/>
      <c r="AZ63" s="92"/>
    </row>
    <row r="64" spans="1:52" ht="13.5" thickBot="1">
      <c r="A64" s="42">
        <v>21</v>
      </c>
      <c r="B64" s="273" t="s">
        <v>687</v>
      </c>
      <c r="C64" s="21"/>
      <c r="D64" s="22"/>
      <c r="E64" s="60">
        <v>13</v>
      </c>
      <c r="F64" s="61">
        <f>E64</f>
        <v>13</v>
      </c>
      <c r="G64" s="7"/>
      <c r="H64" s="7"/>
      <c r="I64" s="7"/>
      <c r="J64" s="29"/>
      <c r="K64" s="33">
        <f>F64</f>
        <v>13</v>
      </c>
      <c r="L64" s="21"/>
      <c r="M64" s="22"/>
      <c r="N64" s="60">
        <v>24</v>
      </c>
      <c r="O64" s="61">
        <f>N64</f>
        <v>24</v>
      </c>
      <c r="P64" s="7"/>
      <c r="Q64" s="7"/>
      <c r="R64" s="7"/>
      <c r="S64" s="29"/>
      <c r="T64" s="33">
        <f>O64</f>
        <v>24</v>
      </c>
      <c r="U64" s="21"/>
      <c r="V64" s="22"/>
      <c r="W64" s="60">
        <v>41</v>
      </c>
      <c r="X64" s="61">
        <f>W64</f>
        <v>41</v>
      </c>
      <c r="Y64" s="7"/>
      <c r="Z64" s="7"/>
      <c r="AA64" s="7"/>
      <c r="AB64" s="29"/>
      <c r="AC64" s="33">
        <f>X64</f>
        <v>41</v>
      </c>
      <c r="AD64" s="4">
        <f t="shared" si="1"/>
        <v>78</v>
      </c>
      <c r="AF64" s="91" t="s">
        <v>712</v>
      </c>
      <c r="AJ64" s="91" t="s">
        <v>18</v>
      </c>
      <c r="AN64" s="91" t="s">
        <v>18</v>
      </c>
      <c r="AT64" s="91"/>
      <c r="AU64" s="91"/>
      <c r="AZ64" s="92"/>
    </row>
    <row r="65" spans="1:52" ht="12.75">
      <c r="A65" s="42">
        <v>22</v>
      </c>
      <c r="B65" s="231"/>
      <c r="C65" s="265"/>
      <c r="D65" s="266"/>
      <c r="E65" s="267"/>
      <c r="F65" s="268"/>
      <c r="G65" s="269"/>
      <c r="H65" s="269"/>
      <c r="I65" s="269"/>
      <c r="J65" s="270"/>
      <c r="K65" s="271">
        <f>D65</f>
        <v>0</v>
      </c>
      <c r="L65" s="265"/>
      <c r="M65" s="266"/>
      <c r="N65" s="267"/>
      <c r="O65" s="268"/>
      <c r="P65" s="269"/>
      <c r="Q65" s="269"/>
      <c r="R65" s="269"/>
      <c r="S65" s="270"/>
      <c r="T65" s="271">
        <f>M65</f>
        <v>0</v>
      </c>
      <c r="U65" s="265"/>
      <c r="V65" s="266"/>
      <c r="W65" s="267"/>
      <c r="X65" s="268"/>
      <c r="Y65" s="269"/>
      <c r="Z65" s="269"/>
      <c r="AA65" s="269"/>
      <c r="AB65" s="270"/>
      <c r="AC65" s="271">
        <f>V65</f>
        <v>0</v>
      </c>
      <c r="AD65" s="5">
        <f>K65+T65+AC65</f>
        <v>0</v>
      </c>
      <c r="AF65" s="91" t="s">
        <v>713</v>
      </c>
      <c r="AJ65" s="91" t="s">
        <v>322</v>
      </c>
      <c r="AN65" s="91" t="s">
        <v>868</v>
      </c>
      <c r="AT65" s="91"/>
      <c r="AU65" s="91"/>
      <c r="AZ65" s="92"/>
    </row>
    <row r="66" spans="1:52" ht="12.75">
      <c r="A66" s="42">
        <v>23</v>
      </c>
      <c r="B66" s="233"/>
      <c r="C66" s="19"/>
      <c r="D66" s="20"/>
      <c r="E66" s="19"/>
      <c r="F66" s="20"/>
      <c r="G66" s="38"/>
      <c r="H66" s="38">
        <f>G66*2</f>
        <v>0</v>
      </c>
      <c r="I66" s="38"/>
      <c r="J66" s="39"/>
      <c r="K66" s="32">
        <f>H66+J66</f>
        <v>0</v>
      </c>
      <c r="L66" s="19"/>
      <c r="M66" s="20"/>
      <c r="N66" s="19"/>
      <c r="O66" s="20"/>
      <c r="P66" s="38"/>
      <c r="Q66" s="38">
        <f>P66*2</f>
        <v>0</v>
      </c>
      <c r="R66" s="38"/>
      <c r="S66" s="39"/>
      <c r="T66" s="32">
        <f>Q66+S66</f>
        <v>0</v>
      </c>
      <c r="U66" s="19"/>
      <c r="V66" s="20"/>
      <c r="W66" s="19"/>
      <c r="X66" s="20"/>
      <c r="Y66" s="38"/>
      <c r="Z66" s="38">
        <f>Y66*2</f>
        <v>0</v>
      </c>
      <c r="AA66" s="38"/>
      <c r="AB66" s="39"/>
      <c r="AC66" s="32">
        <f>Z66+AB66</f>
        <v>0</v>
      </c>
      <c r="AD66" s="3">
        <f>K66+T66+AC66</f>
        <v>0</v>
      </c>
      <c r="AF66" s="91" t="s">
        <v>714</v>
      </c>
      <c r="AJ66" s="91" t="s">
        <v>782</v>
      </c>
      <c r="AN66" s="91" t="s">
        <v>869</v>
      </c>
      <c r="AT66" s="91"/>
      <c r="AU66" s="91"/>
      <c r="AZ66" s="92"/>
    </row>
    <row r="67" spans="1:52" ht="13.5" thickBot="1">
      <c r="A67" s="272">
        <v>24</v>
      </c>
      <c r="B67" s="273"/>
      <c r="C67" s="21"/>
      <c r="D67" s="22"/>
      <c r="E67" s="60"/>
      <c r="F67" s="61">
        <f>E67</f>
        <v>0</v>
      </c>
      <c r="G67" s="7"/>
      <c r="H67" s="7"/>
      <c r="I67" s="7"/>
      <c r="J67" s="29"/>
      <c r="K67" s="33">
        <f>F67</f>
        <v>0</v>
      </c>
      <c r="L67" s="21"/>
      <c r="M67" s="22"/>
      <c r="N67" s="60"/>
      <c r="O67" s="61">
        <f>N67</f>
        <v>0</v>
      </c>
      <c r="P67" s="7"/>
      <c r="Q67" s="7"/>
      <c r="R67" s="7"/>
      <c r="S67" s="29"/>
      <c r="T67" s="33">
        <f>O67</f>
        <v>0</v>
      </c>
      <c r="U67" s="21"/>
      <c r="V67" s="22"/>
      <c r="W67" s="60"/>
      <c r="X67" s="61">
        <f>W67</f>
        <v>0</v>
      </c>
      <c r="Y67" s="7"/>
      <c r="Z67" s="7"/>
      <c r="AA67" s="7"/>
      <c r="AB67" s="29"/>
      <c r="AC67" s="33">
        <f>X67</f>
        <v>0</v>
      </c>
      <c r="AD67" s="4">
        <f>K67+T67+AC67</f>
        <v>0</v>
      </c>
      <c r="AF67" s="124" t="s">
        <v>57</v>
      </c>
      <c r="AJ67" s="91" t="s">
        <v>783</v>
      </c>
      <c r="AN67" s="91" t="s">
        <v>870</v>
      </c>
      <c r="AT67" s="91"/>
      <c r="AU67" s="91"/>
      <c r="AZ67" s="92"/>
    </row>
    <row r="68" spans="1:52" ht="12.75">
      <c r="A68" s="63"/>
      <c r="B68" s="63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14"/>
      <c r="AF68" s="91" t="s">
        <v>715</v>
      </c>
      <c r="AJ68" s="91" t="s">
        <v>784</v>
      </c>
      <c r="AN68" s="91" t="s">
        <v>871</v>
      </c>
      <c r="AT68" s="91"/>
      <c r="AU68" s="91"/>
      <c r="AZ68" s="92"/>
    </row>
    <row r="69" spans="32:52" ht="12.75">
      <c r="AF69" s="91" t="s">
        <v>716</v>
      </c>
      <c r="AJ69" s="91" t="s">
        <v>785</v>
      </c>
      <c r="AN69" s="91" t="s">
        <v>94</v>
      </c>
      <c r="AT69" s="91"/>
      <c r="AU69" s="91"/>
      <c r="AZ69" s="91"/>
    </row>
    <row r="70" spans="2:40" s="91" customFormat="1" ht="12.75">
      <c r="B70" s="151" t="s">
        <v>373</v>
      </c>
      <c r="AF70" s="91" t="s">
        <v>717</v>
      </c>
      <c r="AJ70" s="91" t="s">
        <v>128</v>
      </c>
      <c r="AN70" s="91" t="s">
        <v>872</v>
      </c>
    </row>
    <row r="71" spans="5:52" ht="13.5" thickBot="1">
      <c r="E71" s="64"/>
      <c r="N71" s="64"/>
      <c r="W71" s="64"/>
      <c r="AF71" s="124" t="s">
        <v>718</v>
      </c>
      <c r="AG71" s="124"/>
      <c r="AJ71" s="91" t="s">
        <v>786</v>
      </c>
      <c r="AN71" s="91" t="s">
        <v>873</v>
      </c>
      <c r="AT71" s="91"/>
      <c r="AU71" s="91"/>
      <c r="AZ71" s="91"/>
    </row>
    <row r="72" spans="1:52" ht="37.5" customHeight="1" thickBot="1">
      <c r="A72" s="71"/>
      <c r="B72" s="72" t="s">
        <v>37</v>
      </c>
      <c r="C72" s="73"/>
      <c r="D72" s="74" t="s">
        <v>40</v>
      </c>
      <c r="E72" s="75" t="s">
        <v>38</v>
      </c>
      <c r="G72" s="93" t="s">
        <v>39</v>
      </c>
      <c r="H72" s="94"/>
      <c r="L72" s="71"/>
      <c r="M72" s="80" t="s">
        <v>42</v>
      </c>
      <c r="N72" s="81" t="s">
        <v>38</v>
      </c>
      <c r="U72" s="71"/>
      <c r="V72" s="80" t="s">
        <v>43</v>
      </c>
      <c r="W72" s="81" t="s">
        <v>38</v>
      </c>
      <c r="AD72" s="75" t="s">
        <v>41</v>
      </c>
      <c r="AF72" s="124" t="s">
        <v>485</v>
      </c>
      <c r="AJ72" s="91" t="s">
        <v>787</v>
      </c>
      <c r="AN72" s="91" t="s">
        <v>470</v>
      </c>
      <c r="AT72" s="91"/>
      <c r="AU72" s="91"/>
      <c r="AZ72" s="91"/>
    </row>
    <row r="73" spans="1:52" ht="12.75">
      <c r="A73" s="55">
        <v>1</v>
      </c>
      <c r="B73" s="153" t="s">
        <v>359</v>
      </c>
      <c r="C73" s="85"/>
      <c r="D73" s="69">
        <f>K44+K45+K46</f>
        <v>48</v>
      </c>
      <c r="E73" s="70">
        <v>10</v>
      </c>
      <c r="G73" s="90" t="s">
        <v>10</v>
      </c>
      <c r="H73" s="91"/>
      <c r="I73" s="92"/>
      <c r="L73" s="55">
        <v>1</v>
      </c>
      <c r="M73" s="69">
        <f>T44+T45+T46</f>
        <v>72</v>
      </c>
      <c r="N73" s="79">
        <v>5</v>
      </c>
      <c r="U73" s="274">
        <v>1</v>
      </c>
      <c r="V73" s="69">
        <f>AC44+AC45+AC46</f>
        <v>172</v>
      </c>
      <c r="W73" s="79">
        <v>12</v>
      </c>
      <c r="AD73" s="82">
        <f aca="true" t="shared" si="2" ref="AD73:AD79">W73+N73+E73</f>
        <v>27</v>
      </c>
      <c r="AF73" s="91" t="s">
        <v>719</v>
      </c>
      <c r="AJ73" s="91" t="s">
        <v>788</v>
      </c>
      <c r="AN73" s="91" t="s">
        <v>874</v>
      </c>
      <c r="AT73" s="91"/>
      <c r="AU73" s="91"/>
      <c r="AZ73" s="91"/>
    </row>
    <row r="74" spans="1:52" ht="12.75">
      <c r="A74" s="56">
        <v>2</v>
      </c>
      <c r="B74" s="154" t="s">
        <v>48</v>
      </c>
      <c r="C74" s="86"/>
      <c r="D74" s="65">
        <f>K47+K48+K49</f>
        <v>78</v>
      </c>
      <c r="E74" s="67">
        <v>12</v>
      </c>
      <c r="G74" s="90" t="s">
        <v>11</v>
      </c>
      <c r="H74" s="91"/>
      <c r="I74" s="92"/>
      <c r="L74" s="56">
        <v>2</v>
      </c>
      <c r="M74" s="65">
        <f>T47+T48+T49</f>
        <v>84</v>
      </c>
      <c r="N74" s="77">
        <v>8</v>
      </c>
      <c r="U74" s="56">
        <v>2</v>
      </c>
      <c r="V74" s="65">
        <f>AC47+AC48+AC49</f>
        <v>112</v>
      </c>
      <c r="W74" s="77">
        <v>6</v>
      </c>
      <c r="AD74" s="70">
        <f t="shared" si="2"/>
        <v>26</v>
      </c>
      <c r="AF74" s="91" t="s">
        <v>720</v>
      </c>
      <c r="AJ74" s="91" t="s">
        <v>237</v>
      </c>
      <c r="AN74" s="91" t="s">
        <v>875</v>
      </c>
      <c r="AT74" s="91"/>
      <c r="AU74" s="91"/>
      <c r="AZ74" s="91"/>
    </row>
    <row r="75" spans="1:52" ht="12.75">
      <c r="A75" s="56">
        <v>3</v>
      </c>
      <c r="B75" s="154" t="s">
        <v>361</v>
      </c>
      <c r="C75" s="86"/>
      <c r="D75" s="65">
        <f>K50+K51+K52</f>
        <v>23</v>
      </c>
      <c r="E75" s="67">
        <v>4</v>
      </c>
      <c r="G75" s="90" t="s">
        <v>12</v>
      </c>
      <c r="H75" s="91"/>
      <c r="I75" s="92"/>
      <c r="L75" s="56">
        <v>3</v>
      </c>
      <c r="M75" s="65">
        <f>T50+T51+T52</f>
        <v>88</v>
      </c>
      <c r="N75" s="77">
        <v>10</v>
      </c>
      <c r="U75" s="56">
        <v>3</v>
      </c>
      <c r="V75" s="65">
        <f>AC50+AC51+AC52</f>
        <v>99</v>
      </c>
      <c r="W75" s="77">
        <v>5</v>
      </c>
      <c r="AD75" s="70">
        <f t="shared" si="2"/>
        <v>19</v>
      </c>
      <c r="AF75" s="91" t="s">
        <v>721</v>
      </c>
      <c r="AJ75" s="91" t="s">
        <v>789</v>
      </c>
      <c r="AN75" s="91" t="s">
        <v>876</v>
      </c>
      <c r="AT75" s="91"/>
      <c r="AU75" s="91"/>
      <c r="AZ75" s="91"/>
    </row>
    <row r="76" spans="1:52" ht="12.75">
      <c r="A76" s="56">
        <v>4</v>
      </c>
      <c r="B76" s="154" t="s">
        <v>360</v>
      </c>
      <c r="C76" s="86"/>
      <c r="D76" s="65">
        <f>K53+K54+K55</f>
        <v>40</v>
      </c>
      <c r="E76" s="67">
        <v>5</v>
      </c>
      <c r="G76" s="90" t="s">
        <v>13</v>
      </c>
      <c r="H76" s="91"/>
      <c r="I76" s="92"/>
      <c r="J76" s="9"/>
      <c r="K76" s="9"/>
      <c r="L76" s="56">
        <v>4</v>
      </c>
      <c r="M76" s="65">
        <f>T53+T54+T55</f>
        <v>103</v>
      </c>
      <c r="N76" s="77">
        <v>12</v>
      </c>
      <c r="U76" s="56">
        <v>4</v>
      </c>
      <c r="V76" s="65">
        <f>AC53+AC54+AC55</f>
        <v>87</v>
      </c>
      <c r="W76" s="77">
        <v>4</v>
      </c>
      <c r="AC76" s="63"/>
      <c r="AD76" s="70">
        <f t="shared" si="2"/>
        <v>21</v>
      </c>
      <c r="AF76" s="91" t="s">
        <v>722</v>
      </c>
      <c r="AJ76" s="91" t="s">
        <v>94</v>
      </c>
      <c r="AN76" s="91" t="s">
        <v>877</v>
      </c>
      <c r="AT76" s="91"/>
      <c r="AU76" s="91"/>
      <c r="AZ76" s="91"/>
    </row>
    <row r="77" spans="1:52" ht="12.75">
      <c r="A77" s="56">
        <v>5</v>
      </c>
      <c r="B77" s="154" t="s">
        <v>362</v>
      </c>
      <c r="C77" s="86"/>
      <c r="D77" s="65">
        <f>K56+K57+K58</f>
        <v>16</v>
      </c>
      <c r="E77" s="67">
        <v>3</v>
      </c>
      <c r="G77" s="90" t="s">
        <v>14</v>
      </c>
      <c r="H77" s="91"/>
      <c r="I77" s="92"/>
      <c r="J77" s="9"/>
      <c r="K77" s="9"/>
      <c r="L77" s="56">
        <v>5</v>
      </c>
      <c r="M77" s="65">
        <f>T56+T57+T58</f>
        <v>74</v>
      </c>
      <c r="N77" s="77">
        <v>6</v>
      </c>
      <c r="U77" s="56">
        <v>5</v>
      </c>
      <c r="V77" s="65">
        <f>AC56+AC57+AC58</f>
        <v>73</v>
      </c>
      <c r="W77" s="77">
        <v>3</v>
      </c>
      <c r="AC77" s="63"/>
      <c r="AD77" s="70">
        <f t="shared" si="2"/>
        <v>12</v>
      </c>
      <c r="AF77" s="124" t="s">
        <v>723</v>
      </c>
      <c r="AG77" s="124"/>
      <c r="AJ77" s="91" t="s">
        <v>790</v>
      </c>
      <c r="AN77" s="91" t="s">
        <v>878</v>
      </c>
      <c r="AT77" s="91"/>
      <c r="AU77" s="91"/>
      <c r="AZ77" s="91"/>
    </row>
    <row r="78" spans="1:52" ht="12.75">
      <c r="A78" s="56">
        <v>6</v>
      </c>
      <c r="B78" s="154" t="s">
        <v>662</v>
      </c>
      <c r="C78" s="86"/>
      <c r="D78" s="65">
        <f>K59+K60+K61</f>
        <v>42</v>
      </c>
      <c r="E78" s="67">
        <v>6</v>
      </c>
      <c r="G78" s="90" t="s">
        <v>664</v>
      </c>
      <c r="H78" s="91"/>
      <c r="I78" s="91"/>
      <c r="J78" s="9"/>
      <c r="K78" s="9"/>
      <c r="L78" s="56">
        <v>6</v>
      </c>
      <c r="M78" s="65">
        <f>T59+T60+T61</f>
        <v>56</v>
      </c>
      <c r="N78" s="77">
        <v>3</v>
      </c>
      <c r="U78" s="56">
        <v>6</v>
      </c>
      <c r="V78" s="65">
        <f>AC59+AC60+AC61</f>
        <v>129</v>
      </c>
      <c r="W78" s="77">
        <v>10</v>
      </c>
      <c r="AC78" s="63"/>
      <c r="AD78" s="70">
        <f t="shared" si="2"/>
        <v>19</v>
      </c>
      <c r="AF78" s="91" t="s">
        <v>470</v>
      </c>
      <c r="AJ78" s="91" t="s">
        <v>791</v>
      </c>
      <c r="AN78" s="64" t="s">
        <v>442</v>
      </c>
      <c r="AT78" s="91"/>
      <c r="AU78" s="91"/>
      <c r="AZ78" s="91"/>
    </row>
    <row r="79" spans="1:52" ht="12.75">
      <c r="A79" s="56">
        <v>7</v>
      </c>
      <c r="B79" s="110" t="s">
        <v>663</v>
      </c>
      <c r="C79" s="86"/>
      <c r="D79" s="66">
        <f>K64+K63+K62</f>
        <v>45</v>
      </c>
      <c r="E79" s="67">
        <v>8</v>
      </c>
      <c r="G79" s="90" t="s">
        <v>665</v>
      </c>
      <c r="H79" s="91"/>
      <c r="I79" s="91"/>
      <c r="J79" s="9"/>
      <c r="K79" s="9"/>
      <c r="L79" s="56">
        <v>7</v>
      </c>
      <c r="M79" s="66">
        <f>T64+T63+T62</f>
        <v>65</v>
      </c>
      <c r="N79" s="77">
        <v>4</v>
      </c>
      <c r="U79" s="56">
        <v>7</v>
      </c>
      <c r="V79" s="66">
        <f>AC64+AC63+AC62</f>
        <v>125</v>
      </c>
      <c r="W79" s="77">
        <v>8</v>
      </c>
      <c r="AC79" s="63"/>
      <c r="AD79" s="70">
        <f t="shared" si="2"/>
        <v>20</v>
      </c>
      <c r="AF79" s="91" t="s">
        <v>724</v>
      </c>
      <c r="AJ79" s="91" t="s">
        <v>792</v>
      </c>
      <c r="AN79" s="91" t="s">
        <v>879</v>
      </c>
      <c r="AT79" s="91"/>
      <c r="AU79" s="91"/>
      <c r="AZ79" s="91"/>
    </row>
    <row r="80" spans="1:52" ht="13.5" thickBot="1">
      <c r="A80" s="57">
        <v>8</v>
      </c>
      <c r="B80" s="62"/>
      <c r="C80" s="87"/>
      <c r="D80" s="76">
        <f>K65+K66+K67</f>
        <v>0</v>
      </c>
      <c r="E80" s="68"/>
      <c r="I80" s="9"/>
      <c r="J80" s="9"/>
      <c r="K80" s="9"/>
      <c r="L80" s="57">
        <v>8</v>
      </c>
      <c r="M80" s="76">
        <f>T65+T67+T66</f>
        <v>0</v>
      </c>
      <c r="N80" s="78"/>
      <c r="U80" s="57">
        <v>8</v>
      </c>
      <c r="V80" s="76">
        <f>AC65+AC66+AC67</f>
        <v>0</v>
      </c>
      <c r="W80" s="78"/>
      <c r="AC80" s="8"/>
      <c r="AD80" s="70">
        <f>W80+N80+E80</f>
        <v>0</v>
      </c>
      <c r="AF80" s="91" t="s">
        <v>128</v>
      </c>
      <c r="AJ80" s="91" t="s">
        <v>793</v>
      </c>
      <c r="AN80" s="91" t="s">
        <v>880</v>
      </c>
      <c r="AT80" s="91"/>
      <c r="AU80" s="91"/>
      <c r="AZ80" s="91"/>
    </row>
    <row r="81" spans="7:52" ht="12.75">
      <c r="G81" s="90" t="s">
        <v>16</v>
      </c>
      <c r="H81" s="91"/>
      <c r="I81" s="9"/>
      <c r="J81" s="9"/>
      <c r="K81" s="9"/>
      <c r="AC81" s="8"/>
      <c r="AF81" s="91" t="s">
        <v>725</v>
      </c>
      <c r="AJ81" s="91" t="s">
        <v>134</v>
      </c>
      <c r="AN81" s="91" t="s">
        <v>881</v>
      </c>
      <c r="AT81" s="91"/>
      <c r="AU81" s="91"/>
      <c r="AZ81" s="91"/>
    </row>
    <row r="82" spans="9:52" ht="12.75">
      <c r="I82" s="9"/>
      <c r="J82" s="9"/>
      <c r="K82" s="9"/>
      <c r="AC82" s="63"/>
      <c r="AF82" s="91" t="s">
        <v>726</v>
      </c>
      <c r="AJ82" s="91" t="s">
        <v>794</v>
      </c>
      <c r="AN82" s="91" t="s">
        <v>882</v>
      </c>
      <c r="AT82" s="91"/>
      <c r="AU82" s="91"/>
      <c r="AZ82" s="91"/>
    </row>
    <row r="83" spans="1:52" ht="18">
      <c r="A83" s="103"/>
      <c r="B83" s="103" t="s">
        <v>372</v>
      </c>
      <c r="C83" s="46"/>
      <c r="D83" s="46"/>
      <c r="E83" s="46"/>
      <c r="F83" s="46"/>
      <c r="AC83" s="63"/>
      <c r="AF83" s="91" t="s">
        <v>94</v>
      </c>
      <c r="AJ83" s="91" t="s">
        <v>795</v>
      </c>
      <c r="AN83" s="91" t="s">
        <v>883</v>
      </c>
      <c r="AT83" s="91"/>
      <c r="AU83" s="91"/>
      <c r="AZ83" s="91"/>
    </row>
    <row r="84" spans="1:52" ht="18.75" thickBot="1">
      <c r="A84" s="101" t="s">
        <v>30</v>
      </c>
      <c r="B84" s="101"/>
      <c r="AC84" s="8"/>
      <c r="AF84" s="91" t="s">
        <v>727</v>
      </c>
      <c r="AJ84" s="91" t="s">
        <v>796</v>
      </c>
      <c r="AN84" s="91" t="s">
        <v>473</v>
      </c>
      <c r="AT84" s="91"/>
      <c r="AU84" s="91"/>
      <c r="AZ84" s="91"/>
    </row>
    <row r="85" spans="1:52" ht="13.5" thickBot="1">
      <c r="A85" s="330" t="s">
        <v>6</v>
      </c>
      <c r="B85" s="330" t="s">
        <v>0</v>
      </c>
      <c r="C85" s="333" t="s">
        <v>3</v>
      </c>
      <c r="D85" s="325"/>
      <c r="E85" s="325"/>
      <c r="F85" s="325"/>
      <c r="G85" s="325"/>
      <c r="H85" s="325"/>
      <c r="I85" s="325"/>
      <c r="J85" s="326"/>
      <c r="K85" s="327"/>
      <c r="L85" s="334"/>
      <c r="AC85" s="8"/>
      <c r="AD85" s="336"/>
      <c r="AF85" s="91" t="s">
        <v>728</v>
      </c>
      <c r="AJ85" s="91" t="s">
        <v>797</v>
      </c>
      <c r="AN85" s="91" t="s">
        <v>884</v>
      </c>
      <c r="AT85" s="91"/>
      <c r="AU85" s="91"/>
      <c r="AZ85" s="91"/>
    </row>
    <row r="86" spans="1:52" ht="51.75" thickBot="1">
      <c r="A86" s="331"/>
      <c r="B86" s="332"/>
      <c r="C86" s="23" t="s">
        <v>20</v>
      </c>
      <c r="D86" s="34" t="s">
        <v>24</v>
      </c>
      <c r="E86" s="23" t="s">
        <v>21</v>
      </c>
      <c r="F86" s="34" t="s">
        <v>25</v>
      </c>
      <c r="G86" s="24" t="s">
        <v>22</v>
      </c>
      <c r="H86" s="24" t="s">
        <v>26</v>
      </c>
      <c r="I86" s="25" t="s">
        <v>23</v>
      </c>
      <c r="J86" s="26" t="s">
        <v>28</v>
      </c>
      <c r="K86" s="30" t="s">
        <v>27</v>
      </c>
      <c r="L86" s="335"/>
      <c r="AC86" s="63"/>
      <c r="AD86" s="321"/>
      <c r="AF86" s="91" t="s">
        <v>729</v>
      </c>
      <c r="AJ86" s="91" t="s">
        <v>798</v>
      </c>
      <c r="AN86" s="91" t="s">
        <v>885</v>
      </c>
      <c r="AT86" s="91"/>
      <c r="AU86" s="91"/>
      <c r="AZ86" s="91"/>
    </row>
    <row r="87" spans="1:52" ht="12.75">
      <c r="A87" s="5">
        <v>1</v>
      </c>
      <c r="B87" s="44" t="s">
        <v>349</v>
      </c>
      <c r="C87" s="17">
        <v>6424</v>
      </c>
      <c r="D87" s="18">
        <v>64</v>
      </c>
      <c r="E87" s="17"/>
      <c r="F87" s="18"/>
      <c r="G87" s="10"/>
      <c r="H87" s="10"/>
      <c r="I87" s="10"/>
      <c r="J87" s="27"/>
      <c r="K87" s="31">
        <v>64</v>
      </c>
      <c r="L87" s="47"/>
      <c r="V87" s="35"/>
      <c r="AC87" s="63"/>
      <c r="AD87" s="14"/>
      <c r="AF87" s="124" t="s">
        <v>138</v>
      </c>
      <c r="AJ87" s="124" t="s">
        <v>47</v>
      </c>
      <c r="AN87" s="91" t="s">
        <v>886</v>
      </c>
      <c r="AT87" s="91"/>
      <c r="AU87" s="91"/>
      <c r="AZ87" s="91"/>
    </row>
    <row r="88" spans="1:52" ht="12.75">
      <c r="A88" s="42">
        <v>2</v>
      </c>
      <c r="B88" s="37" t="s">
        <v>676</v>
      </c>
      <c r="C88" s="19"/>
      <c r="D88" s="20"/>
      <c r="E88" s="19">
        <v>28</v>
      </c>
      <c r="F88" s="20">
        <v>28</v>
      </c>
      <c r="G88" s="1"/>
      <c r="H88" s="1"/>
      <c r="I88" s="1"/>
      <c r="J88" s="28"/>
      <c r="K88" s="32">
        <v>28</v>
      </c>
      <c r="L88" s="48"/>
      <c r="V88" s="35"/>
      <c r="AC88" s="8"/>
      <c r="AD88" s="14"/>
      <c r="AF88" s="91" t="s">
        <v>730</v>
      </c>
      <c r="AJ88" s="91" t="s">
        <v>799</v>
      </c>
      <c r="AN88" s="91" t="s">
        <v>887</v>
      </c>
      <c r="AT88" s="91"/>
      <c r="AU88" s="91"/>
      <c r="AZ88" s="91"/>
    </row>
    <row r="89" spans="1:52" ht="13.5" thickBot="1">
      <c r="A89" s="42">
        <v>3</v>
      </c>
      <c r="B89" s="232" t="s">
        <v>660</v>
      </c>
      <c r="C89" s="21">
        <v>2764</v>
      </c>
      <c r="D89" s="22">
        <v>27</v>
      </c>
      <c r="E89" s="21"/>
      <c r="F89" s="22"/>
      <c r="G89" s="7"/>
      <c r="H89" s="7"/>
      <c r="I89" s="7"/>
      <c r="J89" s="29"/>
      <c r="K89" s="33">
        <v>27</v>
      </c>
      <c r="L89" s="48"/>
      <c r="V89" s="35"/>
      <c r="AC89" s="63"/>
      <c r="AD89" s="14"/>
      <c r="AF89" s="91" t="s">
        <v>731</v>
      </c>
      <c r="AJ89" s="124" t="s">
        <v>800</v>
      </c>
      <c r="AK89" s="124"/>
      <c r="AN89" s="91" t="s">
        <v>888</v>
      </c>
      <c r="AT89" s="91"/>
      <c r="AU89" s="91"/>
      <c r="AZ89" s="91"/>
    </row>
    <row r="90" spans="1:52" ht="12.75">
      <c r="A90" s="42">
        <v>4</v>
      </c>
      <c r="B90" s="43" t="s">
        <v>346</v>
      </c>
      <c r="C90" s="17"/>
      <c r="D90" s="18"/>
      <c r="E90" s="17"/>
      <c r="F90" s="18"/>
      <c r="G90" s="10">
        <v>4</v>
      </c>
      <c r="H90" s="10">
        <v>8</v>
      </c>
      <c r="I90" s="10">
        <v>1715</v>
      </c>
      <c r="J90" s="27">
        <v>17</v>
      </c>
      <c r="K90" s="31">
        <v>25</v>
      </c>
      <c r="L90" s="48"/>
      <c r="V90" s="35"/>
      <c r="AC90" s="63"/>
      <c r="AD90" s="14"/>
      <c r="AF90" s="124" t="s">
        <v>732</v>
      </c>
      <c r="AG90" s="124"/>
      <c r="AJ90" s="91" t="s">
        <v>801</v>
      </c>
      <c r="AN90" s="64" t="s">
        <v>63</v>
      </c>
      <c r="AT90" s="91"/>
      <c r="AU90" s="91"/>
      <c r="AZ90" s="91"/>
    </row>
    <row r="91" spans="1:52" ht="12.75">
      <c r="A91" s="42">
        <v>5</v>
      </c>
      <c r="B91" s="15" t="s">
        <v>350</v>
      </c>
      <c r="C91" s="19">
        <v>2320</v>
      </c>
      <c r="D91" s="20">
        <v>23</v>
      </c>
      <c r="E91" s="19"/>
      <c r="F91" s="20"/>
      <c r="G91" s="1"/>
      <c r="H91" s="1"/>
      <c r="I91" s="1"/>
      <c r="J91" s="28"/>
      <c r="K91" s="32">
        <v>23</v>
      </c>
      <c r="L91" s="48"/>
      <c r="V91" s="35"/>
      <c r="AC91" s="63"/>
      <c r="AD91" s="14"/>
      <c r="AF91" s="64" t="s">
        <v>411</v>
      </c>
      <c r="AJ91" s="91" t="s">
        <v>802</v>
      </c>
      <c r="AN91" s="91" t="s">
        <v>889</v>
      </c>
      <c r="AT91" s="91"/>
      <c r="AU91" s="91"/>
      <c r="AZ91" s="91"/>
    </row>
    <row r="92" spans="1:52" ht="13.5" thickBot="1">
      <c r="A92" s="42">
        <v>6</v>
      </c>
      <c r="B92" s="36" t="s">
        <v>352</v>
      </c>
      <c r="C92" s="21"/>
      <c r="D92" s="22"/>
      <c r="E92" s="21"/>
      <c r="F92" s="22"/>
      <c r="G92" s="7">
        <v>4</v>
      </c>
      <c r="H92" s="7">
        <v>8</v>
      </c>
      <c r="I92" s="7">
        <v>1393</v>
      </c>
      <c r="J92" s="29">
        <v>13</v>
      </c>
      <c r="K92" s="33">
        <v>21</v>
      </c>
      <c r="L92" s="48"/>
      <c r="V92" s="35"/>
      <c r="AC92" s="63"/>
      <c r="AD92" s="14"/>
      <c r="AF92" s="91" t="s">
        <v>733</v>
      </c>
      <c r="AJ92" s="124" t="s">
        <v>803</v>
      </c>
      <c r="AK92" s="124"/>
      <c r="AN92" s="91" t="s">
        <v>890</v>
      </c>
      <c r="AT92" s="91"/>
      <c r="AU92" s="91"/>
      <c r="AZ92" s="91"/>
    </row>
    <row r="93" spans="1:52" ht="12.75">
      <c r="A93" s="42">
        <v>7</v>
      </c>
      <c r="B93" s="44" t="s">
        <v>344</v>
      </c>
      <c r="C93" s="17">
        <v>2021</v>
      </c>
      <c r="D93" s="18">
        <v>20</v>
      </c>
      <c r="E93" s="17"/>
      <c r="F93" s="18"/>
      <c r="G93" s="10"/>
      <c r="H93" s="10"/>
      <c r="I93" s="10"/>
      <c r="J93" s="27"/>
      <c r="K93" s="31">
        <v>20</v>
      </c>
      <c r="L93" s="48"/>
      <c r="V93" s="35"/>
      <c r="AC93" s="63"/>
      <c r="AD93" s="14"/>
      <c r="AF93" s="91" t="s">
        <v>734</v>
      </c>
      <c r="AJ93" s="64" t="s">
        <v>167</v>
      </c>
      <c r="AN93" s="91" t="s">
        <v>891</v>
      </c>
      <c r="AT93" s="91"/>
      <c r="AU93" s="91"/>
      <c r="AZ93" s="91"/>
    </row>
    <row r="94" spans="1:52" ht="12.75">
      <c r="A94" s="42">
        <v>8</v>
      </c>
      <c r="B94" s="37" t="s">
        <v>348</v>
      </c>
      <c r="C94" s="19"/>
      <c r="D94" s="20"/>
      <c r="E94" s="19">
        <v>14</v>
      </c>
      <c r="F94" s="20">
        <v>14</v>
      </c>
      <c r="G94" s="1"/>
      <c r="H94" s="1"/>
      <c r="I94" s="1"/>
      <c r="J94" s="28"/>
      <c r="K94" s="32">
        <v>14</v>
      </c>
      <c r="L94" s="48"/>
      <c r="V94" s="35"/>
      <c r="AC94" s="63"/>
      <c r="AD94" s="14"/>
      <c r="AF94" s="91" t="s">
        <v>735</v>
      </c>
      <c r="AJ94" s="91" t="s">
        <v>804</v>
      </c>
      <c r="AN94" s="91" t="s">
        <v>892</v>
      </c>
      <c r="AT94" s="91"/>
      <c r="AU94" s="91"/>
      <c r="AZ94" s="91"/>
    </row>
    <row r="95" spans="1:52" ht="13.5" thickBot="1">
      <c r="A95" s="42">
        <v>9</v>
      </c>
      <c r="B95" s="15" t="s">
        <v>351</v>
      </c>
      <c r="C95" s="21">
        <v>1414</v>
      </c>
      <c r="D95" s="22">
        <v>14</v>
      </c>
      <c r="E95" s="21"/>
      <c r="F95" s="22"/>
      <c r="G95" s="7"/>
      <c r="H95" s="7"/>
      <c r="I95" s="7"/>
      <c r="J95" s="29"/>
      <c r="K95" s="33">
        <v>14</v>
      </c>
      <c r="L95" s="48"/>
      <c r="V95" s="35"/>
      <c r="AC95" s="63"/>
      <c r="AD95" s="14"/>
      <c r="AF95" s="91" t="s">
        <v>736</v>
      </c>
      <c r="AJ95" s="91" t="s">
        <v>805</v>
      </c>
      <c r="AN95" s="124" t="s">
        <v>57</v>
      </c>
      <c r="AT95" s="91"/>
      <c r="AU95" s="91"/>
      <c r="AZ95" s="91"/>
    </row>
    <row r="96" spans="1:52" ht="12.75">
      <c r="A96" s="42">
        <v>10</v>
      </c>
      <c r="B96" s="276" t="s">
        <v>687</v>
      </c>
      <c r="C96" s="17"/>
      <c r="D96" s="18"/>
      <c r="E96" s="17">
        <v>13</v>
      </c>
      <c r="F96" s="18">
        <v>13</v>
      </c>
      <c r="G96" s="10"/>
      <c r="H96" s="10"/>
      <c r="I96" s="10"/>
      <c r="J96" s="27"/>
      <c r="K96" s="31">
        <v>13</v>
      </c>
      <c r="L96" s="48"/>
      <c r="V96" s="35"/>
      <c r="AC96" s="8"/>
      <c r="AD96" s="14"/>
      <c r="AF96" s="91" t="s">
        <v>134</v>
      </c>
      <c r="AJ96" s="91" t="s">
        <v>806</v>
      </c>
      <c r="AN96" s="91" t="s">
        <v>893</v>
      </c>
      <c r="AT96" s="91"/>
      <c r="AU96" s="91"/>
      <c r="AZ96" s="91"/>
    </row>
    <row r="97" spans="1:52" ht="12.75">
      <c r="A97" s="42">
        <v>11</v>
      </c>
      <c r="B97" s="15" t="s">
        <v>688</v>
      </c>
      <c r="C97" s="19">
        <v>1136</v>
      </c>
      <c r="D97" s="20">
        <v>11</v>
      </c>
      <c r="E97" s="19"/>
      <c r="F97" s="20"/>
      <c r="G97" s="1"/>
      <c r="H97" s="1"/>
      <c r="I97" s="1"/>
      <c r="J97" s="28"/>
      <c r="K97" s="32">
        <v>11</v>
      </c>
      <c r="L97" s="48"/>
      <c r="V97" s="35"/>
      <c r="AC97" s="63"/>
      <c r="AD97" s="14"/>
      <c r="AF97" s="91" t="s">
        <v>737</v>
      </c>
      <c r="AJ97" s="64" t="s">
        <v>442</v>
      </c>
      <c r="AN97" s="91" t="s">
        <v>894</v>
      </c>
      <c r="AT97" s="91"/>
      <c r="AU97" s="91"/>
      <c r="AZ97" s="91"/>
    </row>
    <row r="98" spans="1:52" ht="13.5" thickBot="1">
      <c r="A98" s="42">
        <v>12</v>
      </c>
      <c r="B98" s="15" t="s">
        <v>491</v>
      </c>
      <c r="C98" s="21">
        <v>840</v>
      </c>
      <c r="D98" s="22">
        <v>8</v>
      </c>
      <c r="E98" s="21"/>
      <c r="F98" s="22"/>
      <c r="G98" s="7"/>
      <c r="H98" s="7"/>
      <c r="I98" s="7"/>
      <c r="J98" s="29"/>
      <c r="K98" s="33">
        <v>8</v>
      </c>
      <c r="L98" s="48"/>
      <c r="V98" s="35"/>
      <c r="AC98" s="63"/>
      <c r="AD98" s="14"/>
      <c r="AF98" s="91" t="s">
        <v>738</v>
      </c>
      <c r="AJ98" s="91" t="s">
        <v>807</v>
      </c>
      <c r="AN98" s="91" t="s">
        <v>895</v>
      </c>
      <c r="AT98" s="91"/>
      <c r="AU98" s="91"/>
      <c r="AZ98" s="91"/>
    </row>
    <row r="99" spans="1:52" ht="12.75">
      <c r="A99" s="42">
        <v>13</v>
      </c>
      <c r="B99" s="43" t="s">
        <v>492</v>
      </c>
      <c r="C99" s="17"/>
      <c r="D99" s="18"/>
      <c r="E99" s="17"/>
      <c r="F99" s="18"/>
      <c r="G99" s="10">
        <v>1</v>
      </c>
      <c r="H99" s="10">
        <v>2</v>
      </c>
      <c r="I99" s="10">
        <v>496</v>
      </c>
      <c r="J99" s="27">
        <v>4</v>
      </c>
      <c r="K99" s="31">
        <v>6</v>
      </c>
      <c r="L99" s="48"/>
      <c r="V99" s="35"/>
      <c r="AD99" s="14"/>
      <c r="AF99" s="91" t="s">
        <v>237</v>
      </c>
      <c r="AJ99" s="91" t="s">
        <v>808</v>
      </c>
      <c r="AN99" s="91" t="s">
        <v>896</v>
      </c>
      <c r="AT99" s="91"/>
      <c r="AU99" s="91"/>
      <c r="AZ99" s="91"/>
    </row>
    <row r="100" spans="1:52" ht="12.75">
      <c r="A100" s="42">
        <v>14</v>
      </c>
      <c r="B100" s="37" t="s">
        <v>347</v>
      </c>
      <c r="C100" s="19"/>
      <c r="D100" s="20"/>
      <c r="E100" s="19">
        <v>5</v>
      </c>
      <c r="F100" s="20">
        <v>5</v>
      </c>
      <c r="G100" s="1"/>
      <c r="H100" s="1"/>
      <c r="I100" s="1"/>
      <c r="J100" s="28"/>
      <c r="K100" s="32">
        <v>5</v>
      </c>
      <c r="L100" s="48"/>
      <c r="V100" s="35"/>
      <c r="AC100" s="63"/>
      <c r="AD100" s="14"/>
      <c r="AF100" s="91" t="s">
        <v>739</v>
      </c>
      <c r="AJ100" s="91" t="s">
        <v>809</v>
      </c>
      <c r="AN100" s="124" t="s">
        <v>897</v>
      </c>
      <c r="AO100" s="124"/>
      <c r="AP100" s="124"/>
      <c r="AT100" s="91"/>
      <c r="AU100" s="91"/>
      <c r="AZ100" s="91"/>
    </row>
    <row r="101" spans="1:52" ht="13.5" thickBot="1">
      <c r="A101" s="42">
        <v>15</v>
      </c>
      <c r="B101" s="37" t="s">
        <v>690</v>
      </c>
      <c r="C101" s="21"/>
      <c r="D101" s="22"/>
      <c r="E101" s="21">
        <v>5</v>
      </c>
      <c r="F101" s="22">
        <v>5</v>
      </c>
      <c r="G101" s="7"/>
      <c r="H101" s="7"/>
      <c r="I101" s="7"/>
      <c r="J101" s="29"/>
      <c r="K101" s="33">
        <v>5</v>
      </c>
      <c r="L101" s="48"/>
      <c r="AC101" s="63"/>
      <c r="AD101" s="14"/>
      <c r="AF101" s="91" t="s">
        <v>717</v>
      </c>
      <c r="AJ101" s="91" t="s">
        <v>810</v>
      </c>
      <c r="AN101" s="64" t="s">
        <v>167</v>
      </c>
      <c r="AT101" s="91"/>
      <c r="AU101" s="91"/>
      <c r="AZ101" s="91"/>
    </row>
    <row r="102" spans="1:47" ht="12.75">
      <c r="A102" s="42">
        <v>16</v>
      </c>
      <c r="B102" s="278" t="s">
        <v>661</v>
      </c>
      <c r="C102" s="17"/>
      <c r="D102" s="18"/>
      <c r="E102" s="17"/>
      <c r="F102" s="18"/>
      <c r="G102" s="10">
        <v>1</v>
      </c>
      <c r="H102" s="10">
        <v>2</v>
      </c>
      <c r="I102" s="10">
        <v>362</v>
      </c>
      <c r="J102" s="27">
        <v>3</v>
      </c>
      <c r="K102" s="31">
        <v>5</v>
      </c>
      <c r="L102" s="49"/>
      <c r="V102" s="45"/>
      <c r="W102" s="337"/>
      <c r="X102" s="338"/>
      <c r="Y102" s="51"/>
      <c r="Z102" s="51"/>
      <c r="AA102" s="51"/>
      <c r="AB102" s="51"/>
      <c r="AC102" s="51"/>
      <c r="AD102" s="14"/>
      <c r="AF102" s="91" t="s">
        <v>740</v>
      </c>
      <c r="AJ102" s="91" t="s">
        <v>470</v>
      </c>
      <c r="AN102" s="91" t="s">
        <v>898</v>
      </c>
      <c r="AT102" s="91"/>
      <c r="AU102" s="91"/>
    </row>
    <row r="103" spans="1:47" ht="12.75">
      <c r="A103" s="42">
        <v>17</v>
      </c>
      <c r="B103" s="37" t="s">
        <v>345</v>
      </c>
      <c r="C103" s="19"/>
      <c r="D103" s="20"/>
      <c r="E103" s="19">
        <v>3</v>
      </c>
      <c r="F103" s="20">
        <v>3</v>
      </c>
      <c r="G103" s="1"/>
      <c r="H103" s="1"/>
      <c r="I103" s="1"/>
      <c r="J103" s="28"/>
      <c r="K103" s="32">
        <v>3</v>
      </c>
      <c r="L103" s="49"/>
      <c r="V103" s="45"/>
      <c r="W103" s="337"/>
      <c r="X103" s="338"/>
      <c r="Y103" s="83"/>
      <c r="Z103" s="83"/>
      <c r="AA103" s="83"/>
      <c r="AB103" s="83"/>
      <c r="AC103" s="83"/>
      <c r="AD103" s="14"/>
      <c r="AF103" s="64" t="s">
        <v>63</v>
      </c>
      <c r="AJ103" s="91" t="s">
        <v>811</v>
      </c>
      <c r="AN103" s="91" t="s">
        <v>899</v>
      </c>
      <c r="AT103" s="91"/>
      <c r="AU103" s="91"/>
    </row>
    <row r="104" spans="1:47" ht="13.5" thickBot="1">
      <c r="A104" s="42">
        <v>18</v>
      </c>
      <c r="B104" s="275" t="s">
        <v>354</v>
      </c>
      <c r="C104" s="21"/>
      <c r="D104" s="22"/>
      <c r="E104" s="21"/>
      <c r="F104" s="22"/>
      <c r="G104" s="7">
        <v>0</v>
      </c>
      <c r="H104" s="7">
        <v>0</v>
      </c>
      <c r="I104" s="7">
        <v>0</v>
      </c>
      <c r="J104" s="29">
        <v>0</v>
      </c>
      <c r="K104" s="33">
        <v>0</v>
      </c>
      <c r="L104" s="49"/>
      <c r="V104" s="45"/>
      <c r="W104" s="337"/>
      <c r="X104" s="338"/>
      <c r="Y104" s="83"/>
      <c r="Z104" s="83"/>
      <c r="AA104" s="83"/>
      <c r="AB104" s="83"/>
      <c r="AC104" s="83"/>
      <c r="AD104" s="14"/>
      <c r="AF104" s="91" t="s">
        <v>741</v>
      </c>
      <c r="AJ104" s="91" t="s">
        <v>812</v>
      </c>
      <c r="AN104" s="91" t="s">
        <v>900</v>
      </c>
      <c r="AT104" s="91"/>
      <c r="AU104" s="91"/>
    </row>
    <row r="105" spans="1:47" ht="12.75">
      <c r="A105" s="42"/>
      <c r="B105" s="43" t="s">
        <v>356</v>
      </c>
      <c r="C105" s="17"/>
      <c r="D105" s="18"/>
      <c r="E105" s="17"/>
      <c r="F105" s="18"/>
      <c r="G105" s="10">
        <v>0</v>
      </c>
      <c r="H105" s="10">
        <v>0</v>
      </c>
      <c r="I105" s="10">
        <v>0</v>
      </c>
      <c r="J105" s="27">
        <v>0</v>
      </c>
      <c r="K105" s="31">
        <v>0</v>
      </c>
      <c r="L105" s="11"/>
      <c r="AD105" s="14"/>
      <c r="AF105" s="91" t="s">
        <v>742</v>
      </c>
      <c r="AJ105" s="91" t="s">
        <v>813</v>
      </c>
      <c r="AN105" s="91" t="s">
        <v>901</v>
      </c>
      <c r="AT105" s="91"/>
      <c r="AU105" s="91"/>
    </row>
    <row r="106" spans="1:47" ht="12.75">
      <c r="A106" s="42"/>
      <c r="B106" s="37" t="s">
        <v>656</v>
      </c>
      <c r="C106" s="19"/>
      <c r="D106" s="20"/>
      <c r="E106" s="19">
        <v>0</v>
      </c>
      <c r="F106" s="20">
        <v>0</v>
      </c>
      <c r="G106" s="1"/>
      <c r="H106" s="1"/>
      <c r="I106" s="1"/>
      <c r="J106" s="28"/>
      <c r="K106" s="32">
        <v>0</v>
      </c>
      <c r="L106" s="11"/>
      <c r="AD106" s="14"/>
      <c r="AF106" s="91" t="s">
        <v>743</v>
      </c>
      <c r="AJ106" s="91" t="s">
        <v>814</v>
      </c>
      <c r="AN106" s="91" t="s">
        <v>902</v>
      </c>
      <c r="AT106" s="91"/>
      <c r="AU106" s="91"/>
    </row>
    <row r="107" spans="1:47" ht="13.5" thickBot="1">
      <c r="A107" s="42"/>
      <c r="B107" s="277" t="s">
        <v>691</v>
      </c>
      <c r="C107" s="138"/>
      <c r="D107" s="139"/>
      <c r="E107" s="138"/>
      <c r="F107" s="139"/>
      <c r="G107" s="140">
        <v>0</v>
      </c>
      <c r="H107" s="140">
        <v>0</v>
      </c>
      <c r="I107" s="140">
        <v>0</v>
      </c>
      <c r="J107" s="141">
        <v>0</v>
      </c>
      <c r="K107" s="33">
        <v>0</v>
      </c>
      <c r="L107" s="12"/>
      <c r="AD107" s="14"/>
      <c r="AF107" s="91" t="s">
        <v>473</v>
      </c>
      <c r="AJ107" s="64" t="s">
        <v>411</v>
      </c>
      <c r="AN107" s="64" t="s">
        <v>411</v>
      </c>
      <c r="AT107" s="91"/>
      <c r="AU107" s="91"/>
    </row>
    <row r="108" spans="1:47" ht="13.5" customHeight="1" thickBot="1">
      <c r="A108" s="330" t="s">
        <v>6</v>
      </c>
      <c r="B108" s="330" t="s">
        <v>0</v>
      </c>
      <c r="C108" s="324" t="s">
        <v>1</v>
      </c>
      <c r="D108" s="340"/>
      <c r="E108" s="340"/>
      <c r="F108" s="340"/>
      <c r="G108" s="340"/>
      <c r="H108" s="340"/>
      <c r="I108" s="340"/>
      <c r="J108" s="340"/>
      <c r="K108" s="341"/>
      <c r="L108" s="334"/>
      <c r="AF108" s="91" t="s">
        <v>744</v>
      </c>
      <c r="AJ108" s="91" t="s">
        <v>815</v>
      </c>
      <c r="AN108" s="91" t="s">
        <v>903</v>
      </c>
      <c r="AT108" s="91"/>
      <c r="AU108" s="91"/>
    </row>
    <row r="109" spans="1:47" ht="51.75" thickBot="1">
      <c r="A109" s="339"/>
      <c r="B109" s="339"/>
      <c r="C109" s="23" t="s">
        <v>20</v>
      </c>
      <c r="D109" s="34" t="s">
        <v>24</v>
      </c>
      <c r="E109" s="23" t="s">
        <v>21</v>
      </c>
      <c r="F109" s="34" t="s">
        <v>25</v>
      </c>
      <c r="G109" s="24" t="s">
        <v>22</v>
      </c>
      <c r="H109" s="24" t="s">
        <v>26</v>
      </c>
      <c r="I109" s="25" t="s">
        <v>23</v>
      </c>
      <c r="J109" s="26" t="s">
        <v>28</v>
      </c>
      <c r="K109" s="30" t="s">
        <v>27</v>
      </c>
      <c r="L109" s="335"/>
      <c r="AF109" s="124" t="s">
        <v>47</v>
      </c>
      <c r="AJ109" s="91" t="s">
        <v>816</v>
      </c>
      <c r="AN109" s="91" t="s">
        <v>904</v>
      </c>
      <c r="AT109" s="91"/>
      <c r="AU109" s="91"/>
    </row>
    <row r="110" spans="1:47" ht="12.75">
      <c r="A110" s="199">
        <v>16</v>
      </c>
      <c r="B110" s="44" t="s">
        <v>350</v>
      </c>
      <c r="C110" s="17">
        <v>6238</v>
      </c>
      <c r="D110" s="18">
        <v>62</v>
      </c>
      <c r="E110" s="17"/>
      <c r="F110" s="18"/>
      <c r="G110" s="10"/>
      <c r="H110" s="10"/>
      <c r="I110" s="10"/>
      <c r="J110" s="27"/>
      <c r="K110" s="31">
        <v>62</v>
      </c>
      <c r="L110" s="47"/>
      <c r="AF110" s="91" t="s">
        <v>745</v>
      </c>
      <c r="AJ110" s="91" t="s">
        <v>817</v>
      </c>
      <c r="AN110" s="91" t="s">
        <v>905</v>
      </c>
      <c r="AT110" s="91"/>
      <c r="AU110" s="91"/>
    </row>
    <row r="111" spans="1:47" ht="12.75">
      <c r="A111" s="42">
        <v>7</v>
      </c>
      <c r="B111" s="36" t="s">
        <v>352</v>
      </c>
      <c r="C111" s="19"/>
      <c r="D111" s="20"/>
      <c r="E111" s="19"/>
      <c r="F111" s="20"/>
      <c r="G111" s="1">
        <v>24</v>
      </c>
      <c r="H111" s="1">
        <v>48</v>
      </c>
      <c r="I111" s="1">
        <v>829</v>
      </c>
      <c r="J111" s="28">
        <v>8</v>
      </c>
      <c r="K111" s="32">
        <v>56</v>
      </c>
      <c r="L111" s="48"/>
      <c r="AF111" s="91" t="s">
        <v>746</v>
      </c>
      <c r="AJ111" s="91" t="s">
        <v>818</v>
      </c>
      <c r="AN111" s="91" t="s">
        <v>906</v>
      </c>
      <c r="AT111" s="91"/>
      <c r="AU111" s="91"/>
    </row>
    <row r="112" spans="1:47" ht="13.5" thickBot="1">
      <c r="A112" s="42">
        <v>10</v>
      </c>
      <c r="B112" s="15" t="s">
        <v>688</v>
      </c>
      <c r="C112" s="21">
        <v>4966</v>
      </c>
      <c r="D112" s="22">
        <v>49</v>
      </c>
      <c r="E112" s="21"/>
      <c r="F112" s="22"/>
      <c r="G112" s="7"/>
      <c r="H112" s="7"/>
      <c r="I112" s="7"/>
      <c r="J112" s="29"/>
      <c r="K112" s="33">
        <v>49</v>
      </c>
      <c r="L112" s="48"/>
      <c r="AF112" s="124" t="s">
        <v>747</v>
      </c>
      <c r="AG112" s="124"/>
      <c r="AJ112" s="64" t="s">
        <v>109</v>
      </c>
      <c r="AN112" s="91" t="s">
        <v>907</v>
      </c>
      <c r="AT112" s="91"/>
      <c r="AU112" s="91"/>
    </row>
    <row r="113" spans="1:47" ht="12.75">
      <c r="A113" s="42">
        <v>4</v>
      </c>
      <c r="B113" s="44" t="s">
        <v>349</v>
      </c>
      <c r="C113" s="17">
        <v>3894</v>
      </c>
      <c r="D113" s="18">
        <v>38</v>
      </c>
      <c r="E113" s="17"/>
      <c r="F113" s="18"/>
      <c r="G113" s="10"/>
      <c r="H113" s="10"/>
      <c r="I113" s="10"/>
      <c r="J113" s="27"/>
      <c r="K113" s="31">
        <v>38</v>
      </c>
      <c r="L113" s="48"/>
      <c r="AF113" s="91" t="s">
        <v>748</v>
      </c>
      <c r="AJ113" s="91" t="s">
        <v>819</v>
      </c>
      <c r="AN113" s="64" t="s">
        <v>755</v>
      </c>
      <c r="AT113" s="91"/>
      <c r="AU113" s="91"/>
    </row>
    <row r="114" spans="1:47" ht="12.75">
      <c r="A114" s="42">
        <v>13</v>
      </c>
      <c r="B114" s="15" t="s">
        <v>344</v>
      </c>
      <c r="C114" s="19">
        <v>3655</v>
      </c>
      <c r="D114" s="20">
        <v>36</v>
      </c>
      <c r="E114" s="19"/>
      <c r="F114" s="20"/>
      <c r="G114" s="1"/>
      <c r="H114" s="1"/>
      <c r="I114" s="1"/>
      <c r="J114" s="28"/>
      <c r="K114" s="32">
        <v>36</v>
      </c>
      <c r="L114" s="48"/>
      <c r="AF114" s="64" t="s">
        <v>749</v>
      </c>
      <c r="AJ114" s="91" t="s">
        <v>820</v>
      </c>
      <c r="AN114" s="91" t="s">
        <v>908</v>
      </c>
      <c r="AT114" s="91"/>
      <c r="AU114" s="91"/>
    </row>
    <row r="115" spans="1:47" ht="13.5" thickBot="1">
      <c r="A115" s="3">
        <v>1</v>
      </c>
      <c r="B115" s="15" t="s">
        <v>351</v>
      </c>
      <c r="C115" s="21">
        <v>3599</v>
      </c>
      <c r="D115" s="22">
        <v>35</v>
      </c>
      <c r="E115" s="21"/>
      <c r="F115" s="22"/>
      <c r="G115" s="7"/>
      <c r="H115" s="7"/>
      <c r="I115" s="7"/>
      <c r="J115" s="29"/>
      <c r="K115" s="33">
        <v>35</v>
      </c>
      <c r="L115" s="48"/>
      <c r="AF115" s="91" t="s">
        <v>750</v>
      </c>
      <c r="AJ115" s="91" t="s">
        <v>821</v>
      </c>
      <c r="AN115" s="91" t="s">
        <v>909</v>
      </c>
      <c r="AT115" s="91"/>
      <c r="AU115" s="91"/>
    </row>
    <row r="116" spans="1:47" ht="12.75">
      <c r="A116" s="42">
        <v>18</v>
      </c>
      <c r="B116" s="58" t="s">
        <v>345</v>
      </c>
      <c r="C116" s="17"/>
      <c r="D116" s="18"/>
      <c r="E116" s="17">
        <v>30</v>
      </c>
      <c r="F116" s="18">
        <v>30</v>
      </c>
      <c r="G116" s="10"/>
      <c r="H116" s="10"/>
      <c r="I116" s="10"/>
      <c r="J116" s="27"/>
      <c r="K116" s="31">
        <v>30</v>
      </c>
      <c r="L116" s="48"/>
      <c r="AF116" s="91" t="s">
        <v>751</v>
      </c>
      <c r="AJ116" s="91" t="s">
        <v>473</v>
      </c>
      <c r="AN116" s="91" t="s">
        <v>910</v>
      </c>
      <c r="AT116" s="91"/>
      <c r="AU116" s="91"/>
    </row>
    <row r="117" spans="1:47" ht="12.75">
      <c r="A117" s="42">
        <v>12</v>
      </c>
      <c r="B117" s="37" t="s">
        <v>348</v>
      </c>
      <c r="C117" s="19"/>
      <c r="D117" s="20"/>
      <c r="E117" s="19">
        <v>27</v>
      </c>
      <c r="F117" s="20">
        <v>27</v>
      </c>
      <c r="G117" s="1"/>
      <c r="H117" s="1"/>
      <c r="I117" s="1"/>
      <c r="J117" s="28"/>
      <c r="K117" s="32">
        <v>27</v>
      </c>
      <c r="L117" s="48"/>
      <c r="AF117" s="124" t="s">
        <v>19</v>
      </c>
      <c r="AJ117" s="91" t="s">
        <v>822</v>
      </c>
      <c r="AN117" s="91" t="s">
        <v>911</v>
      </c>
      <c r="AT117" s="91"/>
      <c r="AU117" s="91"/>
    </row>
    <row r="118" spans="1:47" ht="13.5" thickBot="1">
      <c r="A118" s="42">
        <v>6</v>
      </c>
      <c r="B118" s="37" t="s">
        <v>676</v>
      </c>
      <c r="C118" s="21"/>
      <c r="D118" s="22"/>
      <c r="E118" s="21">
        <v>27</v>
      </c>
      <c r="F118" s="22">
        <v>27</v>
      </c>
      <c r="G118" s="7"/>
      <c r="H118" s="7"/>
      <c r="I118" s="7"/>
      <c r="J118" s="29"/>
      <c r="K118" s="33">
        <v>27</v>
      </c>
      <c r="L118" s="48"/>
      <c r="AF118" s="91" t="s">
        <v>752</v>
      </c>
      <c r="AJ118" s="91" t="s">
        <v>823</v>
      </c>
      <c r="AN118" s="91" t="s">
        <v>912</v>
      </c>
      <c r="AT118" s="91"/>
      <c r="AU118" s="91"/>
    </row>
    <row r="119" spans="1:47" ht="12.75">
      <c r="A119" s="42">
        <v>9</v>
      </c>
      <c r="B119" s="231" t="s">
        <v>660</v>
      </c>
      <c r="C119" s="17">
        <v>2737</v>
      </c>
      <c r="D119" s="18">
        <v>27</v>
      </c>
      <c r="E119" s="17"/>
      <c r="F119" s="18"/>
      <c r="G119" s="10"/>
      <c r="H119" s="10"/>
      <c r="I119" s="10"/>
      <c r="J119" s="27"/>
      <c r="K119" s="31">
        <v>27</v>
      </c>
      <c r="L119" s="48"/>
      <c r="AF119" s="64" t="s">
        <v>167</v>
      </c>
      <c r="AJ119" s="91" t="s">
        <v>824</v>
      </c>
      <c r="AN119" s="91" t="s">
        <v>128</v>
      </c>
      <c r="AT119" s="91"/>
      <c r="AU119" s="91"/>
    </row>
    <row r="120" spans="1:47" ht="12.75">
      <c r="A120" s="42">
        <v>15</v>
      </c>
      <c r="B120" s="37" t="s">
        <v>656</v>
      </c>
      <c r="C120" s="19"/>
      <c r="D120" s="20"/>
      <c r="E120" s="19">
        <v>26</v>
      </c>
      <c r="F120" s="20">
        <v>26</v>
      </c>
      <c r="G120" s="1"/>
      <c r="H120" s="1"/>
      <c r="I120" s="1"/>
      <c r="J120" s="28"/>
      <c r="K120" s="32">
        <v>26</v>
      </c>
      <c r="L120" s="48"/>
      <c r="AF120" s="91" t="s">
        <v>753</v>
      </c>
      <c r="AJ120" s="91" t="s">
        <v>825</v>
      </c>
      <c r="AN120" s="91" t="s">
        <v>913</v>
      </c>
      <c r="AT120" s="91"/>
      <c r="AU120" s="91"/>
    </row>
    <row r="121" spans="1:47" ht="13.5" thickBot="1">
      <c r="A121" s="42">
        <v>2</v>
      </c>
      <c r="B121" s="37" t="s">
        <v>690</v>
      </c>
      <c r="C121" s="21"/>
      <c r="D121" s="22"/>
      <c r="E121" s="21">
        <v>25</v>
      </c>
      <c r="F121" s="22">
        <v>25</v>
      </c>
      <c r="G121" s="7"/>
      <c r="H121" s="7"/>
      <c r="I121" s="7"/>
      <c r="J121" s="29"/>
      <c r="K121" s="33">
        <v>25</v>
      </c>
      <c r="L121" s="48"/>
      <c r="AF121" s="91" t="s">
        <v>754</v>
      </c>
      <c r="AJ121" s="64" t="s">
        <v>749</v>
      </c>
      <c r="AN121" s="91" t="s">
        <v>914</v>
      </c>
      <c r="AT121" s="91"/>
      <c r="AU121" s="91"/>
    </row>
    <row r="122" spans="1:47" ht="12.75">
      <c r="A122" s="42">
        <v>3</v>
      </c>
      <c r="B122" s="276" t="s">
        <v>687</v>
      </c>
      <c r="C122" s="17"/>
      <c r="D122" s="18"/>
      <c r="E122" s="17">
        <v>24</v>
      </c>
      <c r="F122" s="18">
        <v>24</v>
      </c>
      <c r="G122" s="10"/>
      <c r="H122" s="10"/>
      <c r="I122" s="10"/>
      <c r="J122" s="27"/>
      <c r="K122" s="31">
        <v>24</v>
      </c>
      <c r="L122" s="48"/>
      <c r="AF122" s="64" t="s">
        <v>755</v>
      </c>
      <c r="AJ122" s="91" t="s">
        <v>826</v>
      </c>
      <c r="AN122" s="91" t="s">
        <v>915</v>
      </c>
      <c r="AT122" s="91"/>
      <c r="AU122" s="91"/>
    </row>
    <row r="123" spans="1:47" ht="12.75">
      <c r="A123" s="42">
        <v>5</v>
      </c>
      <c r="B123" s="36" t="s">
        <v>354</v>
      </c>
      <c r="C123" s="19"/>
      <c r="D123" s="20"/>
      <c r="E123" s="19"/>
      <c r="F123" s="20"/>
      <c r="G123" s="1">
        <v>8</v>
      </c>
      <c r="H123" s="1">
        <v>16</v>
      </c>
      <c r="I123" s="1">
        <v>338</v>
      </c>
      <c r="J123" s="28">
        <v>3</v>
      </c>
      <c r="K123" s="32">
        <v>19</v>
      </c>
      <c r="L123" s="48"/>
      <c r="AF123" s="91" t="s">
        <v>756</v>
      </c>
      <c r="AJ123" s="91" t="s">
        <v>827</v>
      </c>
      <c r="AN123" s="91" t="s">
        <v>916</v>
      </c>
      <c r="AT123" s="91"/>
      <c r="AU123" s="91"/>
    </row>
    <row r="124" spans="1:47" ht="13.5" thickBot="1">
      <c r="A124" s="42">
        <v>17</v>
      </c>
      <c r="B124" s="15" t="s">
        <v>491</v>
      </c>
      <c r="C124" s="21">
        <v>1844</v>
      </c>
      <c r="D124" s="22">
        <v>18</v>
      </c>
      <c r="E124" s="21"/>
      <c r="F124" s="22"/>
      <c r="G124" s="7"/>
      <c r="H124" s="7"/>
      <c r="I124" s="7"/>
      <c r="J124" s="29"/>
      <c r="K124" s="33">
        <v>18</v>
      </c>
      <c r="L124" s="48"/>
      <c r="AF124" s="91" t="s">
        <v>757</v>
      </c>
      <c r="AJ124" s="91" t="s">
        <v>828</v>
      </c>
      <c r="AN124" s="124" t="s">
        <v>485</v>
      </c>
      <c r="AT124" s="91"/>
      <c r="AU124" s="91"/>
    </row>
    <row r="125" spans="1:47" ht="12.75">
      <c r="A125" s="42">
        <v>8</v>
      </c>
      <c r="B125" s="278" t="s">
        <v>661</v>
      </c>
      <c r="C125" s="17"/>
      <c r="D125" s="18"/>
      <c r="E125" s="17"/>
      <c r="F125" s="18"/>
      <c r="G125" s="10">
        <v>6</v>
      </c>
      <c r="H125" s="10">
        <v>12</v>
      </c>
      <c r="I125" s="10">
        <v>236</v>
      </c>
      <c r="J125" s="27">
        <v>2</v>
      </c>
      <c r="K125" s="31">
        <v>14</v>
      </c>
      <c r="L125" s="49"/>
      <c r="AF125" s="64" t="s">
        <v>109</v>
      </c>
      <c r="AJ125" s="124" t="s">
        <v>138</v>
      </c>
      <c r="AN125" s="91" t="s">
        <v>917</v>
      </c>
      <c r="AT125" s="91"/>
      <c r="AU125" s="91"/>
    </row>
    <row r="126" spans="1:47" ht="12.75">
      <c r="A126" s="42">
        <v>11</v>
      </c>
      <c r="B126" s="37" t="s">
        <v>347</v>
      </c>
      <c r="C126" s="19"/>
      <c r="D126" s="20"/>
      <c r="E126" s="19">
        <v>12</v>
      </c>
      <c r="F126" s="20">
        <v>12</v>
      </c>
      <c r="G126" s="1"/>
      <c r="H126" s="1"/>
      <c r="I126" s="1"/>
      <c r="J126" s="279"/>
      <c r="K126" s="32">
        <v>12</v>
      </c>
      <c r="L126" s="49"/>
      <c r="AF126" s="91" t="s">
        <v>758</v>
      </c>
      <c r="AJ126" s="91" t="s">
        <v>829</v>
      </c>
      <c r="AN126" s="91" t="s">
        <v>918</v>
      </c>
      <c r="AT126" s="91"/>
      <c r="AU126" s="91"/>
    </row>
    <row r="127" spans="1:47" ht="13.5" thickBot="1">
      <c r="A127" s="42">
        <v>14</v>
      </c>
      <c r="B127" s="275" t="s">
        <v>492</v>
      </c>
      <c r="C127" s="21"/>
      <c r="D127" s="22"/>
      <c r="E127" s="21"/>
      <c r="F127" s="22"/>
      <c r="G127" s="7">
        <v>5</v>
      </c>
      <c r="H127" s="7">
        <v>10</v>
      </c>
      <c r="I127" s="7">
        <v>181</v>
      </c>
      <c r="J127" s="29">
        <v>1</v>
      </c>
      <c r="K127" s="33">
        <v>11</v>
      </c>
      <c r="L127" s="49"/>
      <c r="AF127" s="91" t="s">
        <v>759</v>
      </c>
      <c r="AJ127" s="124" t="s">
        <v>319</v>
      </c>
      <c r="AK127" s="124"/>
      <c r="AN127" s="91" t="s">
        <v>919</v>
      </c>
      <c r="AT127" s="91"/>
      <c r="AU127" s="91"/>
    </row>
    <row r="128" spans="1:47" ht="12.75">
      <c r="A128" s="42"/>
      <c r="B128" s="43" t="s">
        <v>346</v>
      </c>
      <c r="C128" s="17"/>
      <c r="D128" s="18"/>
      <c r="E128" s="17"/>
      <c r="F128" s="18"/>
      <c r="G128" s="10">
        <v>3</v>
      </c>
      <c r="H128" s="10">
        <v>6</v>
      </c>
      <c r="I128" s="10">
        <v>87</v>
      </c>
      <c r="J128" s="27">
        <v>0</v>
      </c>
      <c r="K128" s="31">
        <v>6</v>
      </c>
      <c r="L128" s="11"/>
      <c r="AF128" s="91" t="s">
        <v>8</v>
      </c>
      <c r="AJ128" s="124" t="s">
        <v>830</v>
      </c>
      <c r="AK128" s="124"/>
      <c r="AN128" s="91" t="s">
        <v>920</v>
      </c>
      <c r="AT128" s="91"/>
      <c r="AU128" s="91"/>
    </row>
    <row r="129" spans="1:47" ht="12.75">
      <c r="A129" s="42"/>
      <c r="B129" s="36" t="s">
        <v>356</v>
      </c>
      <c r="C129" s="19"/>
      <c r="D129" s="20"/>
      <c r="E129" s="19"/>
      <c r="F129" s="20"/>
      <c r="G129" s="1">
        <v>0</v>
      </c>
      <c r="H129" s="1">
        <v>0</v>
      </c>
      <c r="I129" s="1">
        <v>0</v>
      </c>
      <c r="J129" s="28">
        <v>0</v>
      </c>
      <c r="K129" s="32">
        <v>0</v>
      </c>
      <c r="L129" s="11"/>
      <c r="AF129" s="91" t="s">
        <v>760</v>
      </c>
      <c r="AJ129" s="124" t="s">
        <v>57</v>
      </c>
      <c r="AN129" s="124" t="s">
        <v>921</v>
      </c>
      <c r="AO129" s="124"/>
      <c r="AP129" s="124"/>
      <c r="AT129" s="91"/>
      <c r="AU129" s="91"/>
    </row>
    <row r="130" spans="1:47" ht="13.5" thickBot="1">
      <c r="A130" s="42"/>
      <c r="B130" s="277" t="s">
        <v>691</v>
      </c>
      <c r="C130" s="21"/>
      <c r="D130" s="22"/>
      <c r="E130" s="21"/>
      <c r="F130" s="22"/>
      <c r="G130" s="7">
        <v>0</v>
      </c>
      <c r="H130" s="7">
        <v>0</v>
      </c>
      <c r="I130" s="7">
        <v>0</v>
      </c>
      <c r="J130" s="29">
        <v>0</v>
      </c>
      <c r="K130" s="33">
        <v>0</v>
      </c>
      <c r="L130" s="12"/>
      <c r="AJ130" s="91" t="s">
        <v>831</v>
      </c>
      <c r="AN130" s="91" t="s">
        <v>922</v>
      </c>
      <c r="AT130" s="91"/>
      <c r="AU130" s="91"/>
    </row>
    <row r="131" spans="1:47" ht="13.5" thickBot="1">
      <c r="A131" s="330" t="s">
        <v>6</v>
      </c>
      <c r="B131" s="330" t="s">
        <v>0</v>
      </c>
      <c r="C131" s="324" t="s">
        <v>2</v>
      </c>
      <c r="D131" s="325"/>
      <c r="E131" s="325"/>
      <c r="F131" s="325"/>
      <c r="G131" s="325"/>
      <c r="H131" s="325"/>
      <c r="I131" s="325"/>
      <c r="J131" s="326"/>
      <c r="K131" s="327"/>
      <c r="L131" s="334"/>
      <c r="AJ131" s="124" t="s">
        <v>832</v>
      </c>
      <c r="AK131" s="124"/>
      <c r="AN131" s="64" t="s">
        <v>109</v>
      </c>
      <c r="AT131" s="91"/>
      <c r="AU131" s="91"/>
    </row>
    <row r="132" spans="1:47" ht="51.75" thickBot="1">
      <c r="A132" s="331"/>
      <c r="B132" s="332"/>
      <c r="C132" s="23" t="s">
        <v>20</v>
      </c>
      <c r="D132" s="34" t="s">
        <v>24</v>
      </c>
      <c r="E132" s="23" t="s">
        <v>21</v>
      </c>
      <c r="F132" s="34" t="s">
        <v>25</v>
      </c>
      <c r="G132" s="24" t="s">
        <v>22</v>
      </c>
      <c r="H132" s="24" t="s">
        <v>26</v>
      </c>
      <c r="I132" s="25" t="s">
        <v>23</v>
      </c>
      <c r="J132" s="26" t="s">
        <v>28</v>
      </c>
      <c r="K132" s="30" t="s">
        <v>27</v>
      </c>
      <c r="L132" s="335"/>
      <c r="AJ132" s="91" t="s">
        <v>833</v>
      </c>
      <c r="AN132" s="91" t="s">
        <v>923</v>
      </c>
      <c r="AT132" s="91"/>
      <c r="AU132" s="91"/>
    </row>
    <row r="133" spans="1:47" ht="12.75">
      <c r="A133" s="5">
        <v>1</v>
      </c>
      <c r="B133" s="44" t="s">
        <v>344</v>
      </c>
      <c r="C133" s="17">
        <v>8308</v>
      </c>
      <c r="D133" s="18">
        <v>83</v>
      </c>
      <c r="E133" s="17"/>
      <c r="F133" s="18"/>
      <c r="G133" s="10"/>
      <c r="H133" s="10"/>
      <c r="I133" s="10"/>
      <c r="J133" s="27"/>
      <c r="K133" s="31">
        <v>83</v>
      </c>
      <c r="L133" s="47"/>
      <c r="AJ133" s="124" t="s">
        <v>834</v>
      </c>
      <c r="AK133" s="124"/>
      <c r="AN133" s="91" t="s">
        <v>924</v>
      </c>
      <c r="AT133" s="91"/>
      <c r="AU133" s="91"/>
    </row>
    <row r="134" spans="1:47" ht="12.75">
      <c r="A134" s="42">
        <v>2</v>
      </c>
      <c r="B134" s="232" t="s">
        <v>660</v>
      </c>
      <c r="C134" s="19">
        <v>6981</v>
      </c>
      <c r="D134" s="20">
        <v>69</v>
      </c>
      <c r="E134" s="19"/>
      <c r="F134" s="20"/>
      <c r="G134" s="1"/>
      <c r="H134" s="1"/>
      <c r="I134" s="1"/>
      <c r="J134" s="28"/>
      <c r="K134" s="32">
        <v>69</v>
      </c>
      <c r="L134" s="48"/>
      <c r="AJ134" s="64" t="s">
        <v>63</v>
      </c>
      <c r="AN134" s="91" t="s">
        <v>925</v>
      </c>
      <c r="AT134" s="91"/>
      <c r="AU134" s="91"/>
    </row>
    <row r="135" spans="1:53" ht="13.5" thickBot="1">
      <c r="A135" s="42">
        <v>3</v>
      </c>
      <c r="B135" s="37" t="s">
        <v>676</v>
      </c>
      <c r="C135" s="21"/>
      <c r="D135" s="22"/>
      <c r="E135" s="21">
        <v>66</v>
      </c>
      <c r="F135" s="22">
        <v>66</v>
      </c>
      <c r="G135" s="7"/>
      <c r="H135" s="7"/>
      <c r="I135" s="7"/>
      <c r="J135" s="29"/>
      <c r="K135" s="33">
        <v>66</v>
      </c>
      <c r="L135" s="48"/>
      <c r="AJ135" s="91" t="s">
        <v>835</v>
      </c>
      <c r="AN135" s="64" t="s">
        <v>749</v>
      </c>
      <c r="AT135" s="91"/>
      <c r="AU135" s="91"/>
      <c r="BA135" s="13"/>
    </row>
    <row r="136" spans="1:53" ht="12.75">
      <c r="A136" s="42">
        <v>4</v>
      </c>
      <c r="B136" s="58" t="s">
        <v>345</v>
      </c>
      <c r="C136" s="17"/>
      <c r="D136" s="18"/>
      <c r="E136" s="17">
        <v>58</v>
      </c>
      <c r="F136" s="18">
        <v>58</v>
      </c>
      <c r="G136" s="10"/>
      <c r="H136" s="10"/>
      <c r="I136" s="10"/>
      <c r="J136" s="27"/>
      <c r="K136" s="31">
        <v>58</v>
      </c>
      <c r="L136" s="48"/>
      <c r="AJ136" s="91" t="s">
        <v>836</v>
      </c>
      <c r="AN136" s="91" t="s">
        <v>926</v>
      </c>
      <c r="AT136" s="91"/>
      <c r="AU136" s="91"/>
      <c r="BA136" s="13"/>
    </row>
    <row r="137" spans="1:53" ht="12.75">
      <c r="A137" s="42">
        <v>5</v>
      </c>
      <c r="B137" s="37" t="s">
        <v>656</v>
      </c>
      <c r="C137" s="19"/>
      <c r="D137" s="20"/>
      <c r="E137" s="19">
        <v>58</v>
      </c>
      <c r="F137" s="20">
        <v>58</v>
      </c>
      <c r="G137" s="1"/>
      <c r="H137" s="1"/>
      <c r="I137" s="1"/>
      <c r="J137" s="28"/>
      <c r="K137" s="32">
        <v>58</v>
      </c>
      <c r="L137" s="48"/>
      <c r="AJ137" s="91" t="s">
        <v>837</v>
      </c>
      <c r="AN137" s="91" t="s">
        <v>927</v>
      </c>
      <c r="AT137" s="91"/>
      <c r="AU137" s="91"/>
      <c r="BA137" s="13"/>
    </row>
    <row r="138" spans="1:53" ht="13.5" thickBot="1">
      <c r="A138" s="42">
        <v>6</v>
      </c>
      <c r="B138" s="15" t="s">
        <v>349</v>
      </c>
      <c r="C138" s="21">
        <v>5640</v>
      </c>
      <c r="D138" s="22">
        <v>56</v>
      </c>
      <c r="E138" s="21"/>
      <c r="F138" s="22"/>
      <c r="G138" s="7"/>
      <c r="H138" s="7"/>
      <c r="I138" s="7"/>
      <c r="J138" s="29"/>
      <c r="K138" s="33">
        <v>56</v>
      </c>
      <c r="L138" s="48"/>
      <c r="AJ138" s="124" t="s">
        <v>485</v>
      </c>
      <c r="AN138" s="91" t="s">
        <v>928</v>
      </c>
      <c r="AT138" s="91"/>
      <c r="AU138" s="91"/>
      <c r="BA138" s="13"/>
    </row>
    <row r="139" spans="1:53" ht="12.75">
      <c r="A139" s="42">
        <v>7</v>
      </c>
      <c r="B139" s="44" t="s">
        <v>491</v>
      </c>
      <c r="C139" s="17">
        <v>5669</v>
      </c>
      <c r="D139" s="18">
        <v>56</v>
      </c>
      <c r="E139" s="17"/>
      <c r="F139" s="18"/>
      <c r="G139" s="10"/>
      <c r="H139" s="10"/>
      <c r="I139" s="10"/>
      <c r="J139" s="27"/>
      <c r="K139" s="31">
        <v>56</v>
      </c>
      <c r="L139" s="48"/>
      <c r="AJ139" s="91" t="s">
        <v>838</v>
      </c>
      <c r="AN139" s="91" t="s">
        <v>929</v>
      </c>
      <c r="AT139" s="91"/>
      <c r="AU139" s="91"/>
      <c r="BA139" s="13"/>
    </row>
    <row r="140" spans="1:53" ht="12.75">
      <c r="A140" s="42">
        <v>8</v>
      </c>
      <c r="B140" s="37" t="s">
        <v>348</v>
      </c>
      <c r="C140" s="19"/>
      <c r="D140" s="20"/>
      <c r="E140" s="19">
        <v>49</v>
      </c>
      <c r="F140" s="20">
        <v>49</v>
      </c>
      <c r="G140" s="1"/>
      <c r="H140" s="1"/>
      <c r="I140" s="1"/>
      <c r="J140" s="28"/>
      <c r="K140" s="32">
        <v>49</v>
      </c>
      <c r="L140" s="48"/>
      <c r="AJ140" s="124" t="s">
        <v>839</v>
      </c>
      <c r="AK140" s="124"/>
      <c r="AN140" s="91" t="s">
        <v>150</v>
      </c>
      <c r="AT140" s="91"/>
      <c r="AU140" s="91"/>
      <c r="BA140" s="13"/>
    </row>
    <row r="141" spans="1:53" ht="13.5" thickBot="1">
      <c r="A141" s="42">
        <v>9</v>
      </c>
      <c r="B141" s="37" t="s">
        <v>690</v>
      </c>
      <c r="C141" s="21"/>
      <c r="D141" s="22"/>
      <c r="E141" s="21">
        <v>44</v>
      </c>
      <c r="F141" s="22">
        <v>44</v>
      </c>
      <c r="G141" s="7"/>
      <c r="H141" s="7"/>
      <c r="I141" s="7"/>
      <c r="J141" s="29"/>
      <c r="K141" s="33">
        <v>44</v>
      </c>
      <c r="L141" s="48"/>
      <c r="AJ141" s="91" t="s">
        <v>840</v>
      </c>
      <c r="AN141" s="91" t="s">
        <v>134</v>
      </c>
      <c r="AT141" s="91"/>
      <c r="AU141" s="91"/>
      <c r="BA141" s="13"/>
    </row>
    <row r="142" spans="1:53" ht="12.75">
      <c r="A142" s="42">
        <v>10</v>
      </c>
      <c r="B142" s="44" t="s">
        <v>350</v>
      </c>
      <c r="C142" s="17">
        <v>4197</v>
      </c>
      <c r="D142" s="18">
        <v>41</v>
      </c>
      <c r="E142" s="17"/>
      <c r="F142" s="18"/>
      <c r="G142" s="10"/>
      <c r="H142" s="10"/>
      <c r="I142" s="10"/>
      <c r="J142" s="27"/>
      <c r="K142" s="31">
        <v>41</v>
      </c>
      <c r="L142" s="48"/>
      <c r="AJ142" s="124" t="s">
        <v>841</v>
      </c>
      <c r="AK142" s="124"/>
      <c r="AN142" s="91" t="s">
        <v>930</v>
      </c>
      <c r="AT142" s="91"/>
      <c r="AU142" s="91"/>
      <c r="BA142" s="13"/>
    </row>
    <row r="143" spans="1:53" ht="12.75">
      <c r="A143" s="42">
        <v>11</v>
      </c>
      <c r="B143" s="229" t="s">
        <v>687</v>
      </c>
      <c r="C143" s="19"/>
      <c r="D143" s="20"/>
      <c r="E143" s="19">
        <v>41</v>
      </c>
      <c r="F143" s="20">
        <v>41</v>
      </c>
      <c r="G143" s="1"/>
      <c r="H143" s="1"/>
      <c r="I143" s="1"/>
      <c r="J143" s="28"/>
      <c r="K143" s="32">
        <v>41</v>
      </c>
      <c r="L143" s="48"/>
      <c r="AJ143" s="124" t="s">
        <v>19</v>
      </c>
      <c r="AN143" s="91" t="s">
        <v>931</v>
      </c>
      <c r="AT143" s="91"/>
      <c r="AU143" s="91"/>
      <c r="BA143" s="13"/>
    </row>
    <row r="144" spans="1:53" ht="13.5" thickBot="1">
      <c r="A144" s="42">
        <v>12</v>
      </c>
      <c r="B144" s="37" t="s">
        <v>347</v>
      </c>
      <c r="C144" s="21"/>
      <c r="D144" s="22"/>
      <c r="E144" s="21">
        <v>38</v>
      </c>
      <c r="F144" s="22">
        <v>38</v>
      </c>
      <c r="G144" s="7"/>
      <c r="H144" s="7"/>
      <c r="I144" s="7"/>
      <c r="J144" s="29"/>
      <c r="K144" s="33">
        <v>38</v>
      </c>
      <c r="L144" s="48"/>
      <c r="AJ144" s="91" t="s">
        <v>842</v>
      </c>
      <c r="AK144" s="92"/>
      <c r="AN144" s="91" t="s">
        <v>932</v>
      </c>
      <c r="AT144" s="91"/>
      <c r="AU144" s="91"/>
      <c r="BA144" s="13"/>
    </row>
    <row r="145" spans="1:47" ht="12.75">
      <c r="A145" s="42">
        <v>13</v>
      </c>
      <c r="B145" s="43" t="s">
        <v>346</v>
      </c>
      <c r="C145" s="17"/>
      <c r="D145" s="18"/>
      <c r="E145" s="17"/>
      <c r="F145" s="18"/>
      <c r="G145" s="10">
        <v>13</v>
      </c>
      <c r="H145" s="10">
        <v>26</v>
      </c>
      <c r="I145" s="10">
        <v>518</v>
      </c>
      <c r="J145" s="27">
        <v>5</v>
      </c>
      <c r="K145" s="31">
        <v>31</v>
      </c>
      <c r="L145" s="48"/>
      <c r="AJ145" s="124" t="s">
        <v>843</v>
      </c>
      <c r="AK145" s="124"/>
      <c r="AN145" s="91" t="s">
        <v>933</v>
      </c>
      <c r="AT145" s="91"/>
      <c r="AU145" s="91"/>
    </row>
    <row r="146" spans="1:47" ht="12.75">
      <c r="A146" s="42">
        <v>14</v>
      </c>
      <c r="B146" s="15" t="s">
        <v>351</v>
      </c>
      <c r="C146" s="19">
        <v>2965</v>
      </c>
      <c r="D146" s="20">
        <v>29</v>
      </c>
      <c r="E146" s="19"/>
      <c r="F146" s="20"/>
      <c r="G146" s="1"/>
      <c r="H146" s="1"/>
      <c r="I146" s="1"/>
      <c r="J146" s="28"/>
      <c r="K146" s="32">
        <v>29</v>
      </c>
      <c r="L146" s="48"/>
      <c r="AJ146" s="64" t="s">
        <v>755</v>
      </c>
      <c r="AN146" s="91" t="s">
        <v>934</v>
      </c>
      <c r="AT146" s="91"/>
      <c r="AU146" s="91"/>
    </row>
    <row r="147" spans="1:47" ht="13.5" thickBot="1">
      <c r="A147" s="42">
        <v>15</v>
      </c>
      <c r="B147" s="15" t="s">
        <v>688</v>
      </c>
      <c r="C147" s="21">
        <v>2960</v>
      </c>
      <c r="D147" s="22">
        <v>29</v>
      </c>
      <c r="E147" s="21"/>
      <c r="F147" s="22"/>
      <c r="G147" s="7"/>
      <c r="H147" s="7"/>
      <c r="I147" s="7"/>
      <c r="J147" s="29"/>
      <c r="K147" s="33">
        <v>29</v>
      </c>
      <c r="L147" s="48"/>
      <c r="AJ147" s="91" t="s">
        <v>844</v>
      </c>
      <c r="AN147" s="91" t="s">
        <v>237</v>
      </c>
      <c r="AT147" s="91"/>
      <c r="AU147" s="91"/>
    </row>
    <row r="148" spans="1:47" ht="12.75">
      <c r="A148" s="42">
        <v>16</v>
      </c>
      <c r="B148" s="43" t="s">
        <v>352</v>
      </c>
      <c r="C148" s="17"/>
      <c r="D148" s="18"/>
      <c r="E148" s="17"/>
      <c r="F148" s="18"/>
      <c r="G148" s="10">
        <v>8</v>
      </c>
      <c r="H148" s="10">
        <v>16</v>
      </c>
      <c r="I148" s="10">
        <v>406</v>
      </c>
      <c r="J148" s="27">
        <v>4</v>
      </c>
      <c r="K148" s="31">
        <v>20</v>
      </c>
      <c r="L148" s="49"/>
      <c r="AJ148" s="91" t="s">
        <v>845</v>
      </c>
      <c r="AN148" s="91" t="s">
        <v>935</v>
      </c>
      <c r="AT148" s="91"/>
      <c r="AU148" s="91"/>
    </row>
    <row r="149" spans="1:47" ht="12.75">
      <c r="A149" s="42">
        <v>17</v>
      </c>
      <c r="B149" s="233" t="s">
        <v>661</v>
      </c>
      <c r="C149" s="19"/>
      <c r="D149" s="20"/>
      <c r="E149" s="19"/>
      <c r="F149" s="20"/>
      <c r="G149" s="1">
        <v>6</v>
      </c>
      <c r="H149" s="1">
        <v>12</v>
      </c>
      <c r="I149" s="1">
        <v>388</v>
      </c>
      <c r="J149" s="28">
        <v>3</v>
      </c>
      <c r="K149" s="32">
        <v>15</v>
      </c>
      <c r="L149" s="49"/>
      <c r="AJ149" s="91" t="s">
        <v>846</v>
      </c>
      <c r="AN149" s="91" t="s">
        <v>936</v>
      </c>
      <c r="AT149" s="91"/>
      <c r="AU149" s="91"/>
    </row>
    <row r="150" spans="1:47" ht="13.5" thickBot="1">
      <c r="A150" s="42">
        <v>18</v>
      </c>
      <c r="B150" s="275" t="s">
        <v>354</v>
      </c>
      <c r="C150" s="21"/>
      <c r="D150" s="22"/>
      <c r="E150" s="21"/>
      <c r="F150" s="22"/>
      <c r="G150" s="7">
        <v>3</v>
      </c>
      <c r="H150" s="7">
        <v>6</v>
      </c>
      <c r="I150" s="7">
        <v>173</v>
      </c>
      <c r="J150" s="29">
        <v>1</v>
      </c>
      <c r="K150" s="33">
        <v>7</v>
      </c>
      <c r="L150" s="49"/>
      <c r="AJ150" s="91" t="s">
        <v>759</v>
      </c>
      <c r="AN150" s="91" t="s">
        <v>937</v>
      </c>
      <c r="AT150" s="91"/>
      <c r="AU150" s="91"/>
    </row>
    <row r="151" spans="1:47" ht="12.75">
      <c r="A151" s="42"/>
      <c r="B151" s="43" t="s">
        <v>492</v>
      </c>
      <c r="C151" s="17"/>
      <c r="D151" s="18"/>
      <c r="E151" s="17"/>
      <c r="F151" s="18"/>
      <c r="G151" s="10">
        <v>3</v>
      </c>
      <c r="H151" s="10">
        <v>6</v>
      </c>
      <c r="I151" s="10">
        <v>173</v>
      </c>
      <c r="J151" s="27">
        <v>1</v>
      </c>
      <c r="K151" s="31">
        <v>7</v>
      </c>
      <c r="L151" s="11"/>
      <c r="AJ151" s="91" t="s">
        <v>8</v>
      </c>
      <c r="AN151" s="91" t="s">
        <v>938</v>
      </c>
      <c r="AT151" s="91"/>
      <c r="AU151" s="91"/>
    </row>
    <row r="152" spans="1:47" ht="12.75">
      <c r="A152" s="42"/>
      <c r="B152" s="36" t="s">
        <v>356</v>
      </c>
      <c r="C152" s="19"/>
      <c r="D152" s="20"/>
      <c r="E152" s="19"/>
      <c r="F152" s="20"/>
      <c r="G152" s="1">
        <v>0</v>
      </c>
      <c r="H152" s="1">
        <v>0</v>
      </c>
      <c r="I152" s="1">
        <v>0</v>
      </c>
      <c r="J152" s="28">
        <v>0</v>
      </c>
      <c r="K152" s="32">
        <v>0</v>
      </c>
      <c r="L152" s="11"/>
      <c r="AJ152" s="91" t="s">
        <v>847</v>
      </c>
      <c r="AN152" s="91" t="s">
        <v>939</v>
      </c>
      <c r="AT152" s="91"/>
      <c r="AU152" s="91"/>
    </row>
    <row r="153" spans="1:47" ht="13.5" thickBot="1">
      <c r="A153" s="42"/>
      <c r="B153" s="277" t="s">
        <v>691</v>
      </c>
      <c r="C153" s="21"/>
      <c r="D153" s="22"/>
      <c r="E153" s="21"/>
      <c r="F153" s="22"/>
      <c r="G153" s="7">
        <v>0</v>
      </c>
      <c r="H153" s="7">
        <v>0</v>
      </c>
      <c r="I153" s="7">
        <v>0</v>
      </c>
      <c r="J153" s="29">
        <v>0</v>
      </c>
      <c r="K153" s="33">
        <v>0</v>
      </c>
      <c r="L153" s="12"/>
      <c r="AN153" s="124" t="s">
        <v>138</v>
      </c>
      <c r="AT153" s="91"/>
      <c r="AU153" s="91"/>
    </row>
    <row r="154" spans="1:47" ht="13.5" thickBot="1">
      <c r="A154" s="42"/>
      <c r="B154" s="169"/>
      <c r="C154" s="21"/>
      <c r="D154" s="22"/>
      <c r="E154" s="21"/>
      <c r="F154" s="22"/>
      <c r="G154" s="7"/>
      <c r="H154" s="7"/>
      <c r="I154" s="7"/>
      <c r="J154" s="29"/>
      <c r="K154" s="33"/>
      <c r="L154" s="12"/>
      <c r="AN154" s="91" t="s">
        <v>940</v>
      </c>
      <c r="AT154" s="91"/>
      <c r="AU154" s="91"/>
    </row>
    <row r="155" spans="15:47" ht="12.75">
      <c r="O155" s="88"/>
      <c r="AN155" s="91" t="s">
        <v>746</v>
      </c>
      <c r="AT155" s="91"/>
      <c r="AU155" s="91"/>
    </row>
    <row r="156" spans="15:47" ht="12.75">
      <c r="O156" s="88"/>
      <c r="AN156" s="91" t="s">
        <v>941</v>
      </c>
      <c r="AT156" s="91"/>
      <c r="AU156" s="91"/>
    </row>
    <row r="157" spans="15:47" ht="12.75">
      <c r="O157" s="88"/>
      <c r="AN157" s="124" t="s">
        <v>942</v>
      </c>
      <c r="AO157" s="124"/>
      <c r="AP157" s="124"/>
      <c r="AT157" s="91"/>
      <c r="AU157" s="91"/>
    </row>
    <row r="158" spans="40:47" ht="12.75">
      <c r="AN158" s="91" t="s">
        <v>943</v>
      </c>
      <c r="AT158" s="91"/>
      <c r="AU158" s="91"/>
    </row>
    <row r="159" spans="40:47" ht="24" customHeight="1">
      <c r="AN159" s="124" t="s">
        <v>47</v>
      </c>
      <c r="AT159" s="91"/>
      <c r="AU159" s="91"/>
    </row>
    <row r="160" spans="40:47" ht="13.5" customHeight="1">
      <c r="AN160" s="91" t="s">
        <v>944</v>
      </c>
      <c r="AT160" s="91"/>
      <c r="AU160" s="91"/>
    </row>
    <row r="161" spans="40:47" ht="12.75">
      <c r="AN161" s="91" t="s">
        <v>945</v>
      </c>
      <c r="AT161" s="91"/>
      <c r="AU161" s="91"/>
    </row>
    <row r="162" spans="40:47" ht="12.75">
      <c r="AN162" s="91" t="s">
        <v>946</v>
      </c>
      <c r="AT162" s="91"/>
      <c r="AU162" s="91"/>
    </row>
    <row r="163" spans="40:47" ht="12.75">
      <c r="AN163" s="91" t="s">
        <v>646</v>
      </c>
      <c r="AT163" s="91"/>
      <c r="AU163" s="91"/>
    </row>
    <row r="164" spans="40:47" ht="12.75">
      <c r="AN164" s="124" t="s">
        <v>947</v>
      </c>
      <c r="AO164" s="124"/>
      <c r="AP164" s="124"/>
      <c r="AT164" s="91"/>
      <c r="AU164" s="91"/>
    </row>
    <row r="165" spans="40:47" ht="12.75">
      <c r="AN165" s="91" t="s">
        <v>948</v>
      </c>
      <c r="AT165" s="91"/>
      <c r="AU165" s="91"/>
    </row>
    <row r="166" spans="40:47" ht="12.75">
      <c r="AN166" s="124" t="s">
        <v>19</v>
      </c>
      <c r="AT166" s="91"/>
      <c r="AU166" s="91"/>
    </row>
    <row r="167" spans="40:47" ht="12.75">
      <c r="AN167" s="91" t="s">
        <v>949</v>
      </c>
      <c r="AT167" s="91"/>
      <c r="AU167" s="91"/>
    </row>
    <row r="168" spans="40:47" ht="12.75">
      <c r="AN168" s="91" t="s">
        <v>950</v>
      </c>
      <c r="AT168" s="91"/>
      <c r="AU168" s="91"/>
    </row>
    <row r="169" spans="40:47" ht="12.75">
      <c r="AN169" s="91" t="s">
        <v>951</v>
      </c>
      <c r="AT169" s="91"/>
      <c r="AU169" s="91"/>
    </row>
    <row r="170" spans="40:47" ht="12.75">
      <c r="AN170" s="124" t="s">
        <v>952</v>
      </c>
      <c r="AO170" s="124"/>
      <c r="AP170" s="124"/>
      <c r="AT170" s="91"/>
      <c r="AU170" s="91"/>
    </row>
    <row r="171" spans="40:47" ht="12.75">
      <c r="AN171" s="91" t="s">
        <v>759</v>
      </c>
      <c r="AT171" s="91"/>
      <c r="AU171" s="91"/>
    </row>
    <row r="172" spans="40:47" ht="12.75">
      <c r="AN172" s="91" t="s">
        <v>8</v>
      </c>
      <c r="AT172" s="91"/>
      <c r="AU172" s="91"/>
    </row>
    <row r="173" ht="12.75">
      <c r="AN173" s="91" t="s">
        <v>953</v>
      </c>
    </row>
  </sheetData>
  <sheetProtection/>
  <mergeCells count="34">
    <mergeCell ref="A131:A132"/>
    <mergeCell ref="B131:B132"/>
    <mergeCell ref="C131:K131"/>
    <mergeCell ref="L131:L132"/>
    <mergeCell ref="L85:L86"/>
    <mergeCell ref="B42:B43"/>
    <mergeCell ref="C42:K42"/>
    <mergeCell ref="L42:T42"/>
    <mergeCell ref="U42:AC42"/>
    <mergeCell ref="AD42:AD43"/>
    <mergeCell ref="A108:A109"/>
    <mergeCell ref="B108:B109"/>
    <mergeCell ref="C108:K108"/>
    <mergeCell ref="L108:L109"/>
    <mergeCell ref="C85:K85"/>
    <mergeCell ref="A85:A86"/>
    <mergeCell ref="A42:A43"/>
    <mergeCell ref="AD85:AD86"/>
    <mergeCell ref="R30:U30"/>
    <mergeCell ref="R31:U31"/>
    <mergeCell ref="R32:U32"/>
    <mergeCell ref="R33:U33"/>
    <mergeCell ref="R34:U34"/>
    <mergeCell ref="R35:U35"/>
    <mergeCell ref="W102:X102"/>
    <mergeCell ref="W103:X103"/>
    <mergeCell ref="W104:X104"/>
    <mergeCell ref="A1:AE1"/>
    <mergeCell ref="R26:U26"/>
    <mergeCell ref="R27:U27"/>
    <mergeCell ref="R28:U28"/>
    <mergeCell ref="R29:U29"/>
    <mergeCell ref="B85:B86"/>
    <mergeCell ref="R36:U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76"/>
  <sheetViews>
    <sheetView zoomScale="85" zoomScaleNormal="85" zoomScalePageLayoutView="0" workbookViewId="0" topLeftCell="A1">
      <selection activeCell="H9" sqref="H9:J10"/>
    </sheetView>
  </sheetViews>
  <sheetFormatPr defaultColWidth="9.140625" defaultRowHeight="12.75" outlineLevelCol="1"/>
  <cols>
    <col min="1" max="1" width="5.57421875" style="0" customWidth="1"/>
    <col min="2" max="2" width="41.28125" style="0" customWidth="1"/>
    <col min="3" max="3" width="9.57421875" style="0" customWidth="1" outlineLevel="1"/>
    <col min="4" max="4" width="7.8515625" style="0" customWidth="1" outlineLevel="1"/>
    <col min="5" max="5" width="9.7109375" style="0" customWidth="1" outlineLevel="1"/>
    <col min="6" max="10" width="7.57421875" style="0" customWidth="1" outlineLevel="1"/>
    <col min="11" max="11" width="9.140625" style="0" customWidth="1"/>
    <col min="12" max="13" width="9.140625" style="0" hidden="1" customWidth="1" outlineLevel="1"/>
    <col min="14" max="14" width="9.421875" style="0" hidden="1" customWidth="1" outlineLevel="1"/>
    <col min="15" max="19" width="9.140625" style="0" hidden="1" customWidth="1" outlineLevel="1"/>
    <col min="20" max="20" width="9.140625" style="0" customWidth="1" collapsed="1"/>
    <col min="21" max="21" width="9.140625" style="0" hidden="1" customWidth="1" outlineLevel="1" collapsed="1"/>
    <col min="22" max="22" width="9.140625" style="0" hidden="1" customWidth="1" outlineLevel="1"/>
    <col min="23" max="23" width="10.140625" style="0" hidden="1" customWidth="1" outlineLevel="1"/>
    <col min="24" max="28" width="9.140625" style="0" hidden="1" customWidth="1" outlineLevel="1"/>
    <col min="29" max="29" width="9.140625" style="0" customWidth="1" collapsed="1"/>
    <col min="30" max="30" width="10.00390625" style="0" customWidth="1"/>
    <col min="31" max="31" width="2.00390625" style="0" customWidth="1"/>
    <col min="32" max="32" width="7.421875" style="91" customWidth="1" outlineLevel="1"/>
    <col min="33" max="33" width="49.140625" style="91" customWidth="1" outlineLevel="1"/>
    <col min="34" max="34" width="3.57421875" style="91" customWidth="1"/>
    <col min="35" max="35" width="3.140625" style="91" customWidth="1"/>
    <col min="36" max="36" width="29.8515625" style="91" customWidth="1" outlineLevel="1"/>
    <col min="37" max="37" width="37.00390625" style="91" customWidth="1" outlineLevel="1"/>
    <col min="38" max="38" width="2.140625" style="91" customWidth="1"/>
    <col min="39" max="39" width="2.8515625" style="91" customWidth="1"/>
    <col min="40" max="40" width="42.140625" style="91" customWidth="1" outlineLevel="1"/>
    <col min="41" max="41" width="2.7109375" style="91" customWidth="1" outlineLevel="1"/>
    <col min="42" max="44" width="11.140625" style="91" customWidth="1" outlineLevel="1"/>
    <col min="45" max="45" width="11.140625" style="91" customWidth="1"/>
    <col min="46" max="46" width="9.421875" style="0" customWidth="1"/>
  </cols>
  <sheetData>
    <row r="1" spans="1:52" ht="18">
      <c r="A1" s="323" t="s">
        <v>1338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Z1" s="91"/>
    </row>
    <row r="2" spans="1:52" ht="12.75">
      <c r="A2" s="2" t="s">
        <v>339</v>
      </c>
      <c r="H2" s="214" t="s">
        <v>958</v>
      </c>
      <c r="I2" s="91"/>
      <c r="AZ2" s="92"/>
    </row>
    <row r="3" spans="1:52" ht="12.75">
      <c r="A3" s="2" t="s">
        <v>340</v>
      </c>
      <c r="H3" s="214" t="s">
        <v>959</v>
      </c>
      <c r="I3" s="91"/>
      <c r="U3" s="109"/>
      <c r="AZ3" s="92"/>
    </row>
    <row r="4" spans="1:52" ht="12.75">
      <c r="A4" s="2" t="s">
        <v>61</v>
      </c>
      <c r="H4" s="217" t="s">
        <v>960</v>
      </c>
      <c r="I4" s="91"/>
      <c r="U4" s="109"/>
      <c r="AZ4" s="92"/>
    </row>
    <row r="5" spans="1:52" ht="12.75">
      <c r="A5" s="35" t="s">
        <v>33</v>
      </c>
      <c r="H5" s="108"/>
      <c r="U5" s="109"/>
      <c r="AZ5" s="92"/>
    </row>
    <row r="6" spans="1:52" ht="12.75">
      <c r="A6" s="52" t="s">
        <v>9</v>
      </c>
      <c r="H6" s="13" t="s">
        <v>35</v>
      </c>
      <c r="O6" s="13"/>
      <c r="U6" s="109"/>
      <c r="AZ6" s="92"/>
    </row>
    <row r="7" spans="1:52" ht="12.75">
      <c r="A7" s="90" t="s">
        <v>10</v>
      </c>
      <c r="B7" s="91"/>
      <c r="C7" s="92"/>
      <c r="D7" s="91"/>
      <c r="H7" s="237" t="s">
        <v>46</v>
      </c>
      <c r="I7" s="238"/>
      <c r="J7" s="239" t="s">
        <v>44</v>
      </c>
      <c r="O7" s="13"/>
      <c r="U7" s="109"/>
      <c r="AG7" s="126"/>
      <c r="AZ7" s="92"/>
    </row>
    <row r="8" spans="1:52" ht="12.75">
      <c r="A8" s="90" t="s">
        <v>11</v>
      </c>
      <c r="B8" s="91"/>
      <c r="C8" s="92"/>
      <c r="D8" s="91"/>
      <c r="H8" s="240" t="s">
        <v>54</v>
      </c>
      <c r="I8" s="241" t="s">
        <v>34</v>
      </c>
      <c r="J8" s="239" t="s">
        <v>55</v>
      </c>
      <c r="O8" s="13"/>
      <c r="P8" s="9"/>
      <c r="Q8" s="9"/>
      <c r="U8" s="109"/>
      <c r="V8" s="9"/>
      <c r="X8" s="9"/>
      <c r="Y8" s="9"/>
      <c r="Z8" s="9"/>
      <c r="AA8" s="9"/>
      <c r="AB8" s="9"/>
      <c r="AC8" s="9"/>
      <c r="AG8" s="126"/>
      <c r="AZ8" s="92"/>
    </row>
    <row r="9" spans="1:52" ht="12.75">
      <c r="A9" s="90" t="s">
        <v>12</v>
      </c>
      <c r="B9" s="91"/>
      <c r="D9" s="91"/>
      <c r="H9" s="237" t="s">
        <v>961</v>
      </c>
      <c r="I9" s="238"/>
      <c r="J9" s="239" t="s">
        <v>964</v>
      </c>
      <c r="O9" s="13"/>
      <c r="P9" s="9"/>
      <c r="Q9" s="9"/>
      <c r="U9" s="109"/>
      <c r="V9" s="9"/>
      <c r="W9" s="9"/>
      <c r="X9" s="9"/>
      <c r="Y9" s="9"/>
      <c r="Z9" s="9"/>
      <c r="AA9" s="9"/>
      <c r="AB9" s="9"/>
      <c r="AC9" s="9"/>
      <c r="AG9" s="126"/>
      <c r="AZ9" s="92"/>
    </row>
    <row r="10" spans="1:52" ht="12.75">
      <c r="A10" s="90" t="s">
        <v>13</v>
      </c>
      <c r="B10" s="91"/>
      <c r="C10" s="92"/>
      <c r="D10" s="91"/>
      <c r="H10" s="237" t="s">
        <v>962</v>
      </c>
      <c r="I10" s="238"/>
      <c r="J10" s="239" t="s">
        <v>669</v>
      </c>
      <c r="O10" s="13"/>
      <c r="P10" s="9"/>
      <c r="Q10" s="9"/>
      <c r="V10" s="9"/>
      <c r="W10" s="9"/>
      <c r="X10" s="9"/>
      <c r="Y10" s="9"/>
      <c r="Z10" s="9"/>
      <c r="AA10" s="9"/>
      <c r="AB10" s="9"/>
      <c r="AC10" s="9"/>
      <c r="AG10" s="126"/>
      <c r="AZ10" s="92"/>
    </row>
    <row r="11" spans="1:52" ht="12.75">
      <c r="A11" s="90" t="s">
        <v>14</v>
      </c>
      <c r="B11" s="91"/>
      <c r="C11" s="92"/>
      <c r="D11" s="91"/>
      <c r="H11" s="240" t="s">
        <v>963</v>
      </c>
      <c r="I11" s="241"/>
      <c r="J11" s="239" t="s">
        <v>965</v>
      </c>
      <c r="L11" s="9"/>
      <c r="M11" s="9"/>
      <c r="N11" s="88"/>
      <c r="O11" s="13"/>
      <c r="P11" s="9"/>
      <c r="Q11" s="9"/>
      <c r="U11" s="109"/>
      <c r="V11" s="9"/>
      <c r="W11" s="9"/>
      <c r="X11" s="9"/>
      <c r="Y11" s="9"/>
      <c r="Z11" s="9"/>
      <c r="AA11" s="9"/>
      <c r="AB11" s="9"/>
      <c r="AC11" s="9"/>
      <c r="AG11" s="126"/>
      <c r="AZ11" s="92"/>
    </row>
    <row r="12" spans="1:52" ht="12.75">
      <c r="A12" s="52" t="s">
        <v>15</v>
      </c>
      <c r="H12" s="240"/>
      <c r="I12" s="241"/>
      <c r="J12" s="239"/>
      <c r="L12" s="9"/>
      <c r="M12" s="9"/>
      <c r="N12" s="88"/>
      <c r="O12" s="13"/>
      <c r="P12" s="9"/>
      <c r="Q12" s="9"/>
      <c r="V12" s="9"/>
      <c r="W12" s="9"/>
      <c r="X12" s="9"/>
      <c r="Y12" s="9"/>
      <c r="Z12" s="9"/>
      <c r="AA12" s="9"/>
      <c r="AB12" s="9"/>
      <c r="AC12" s="9"/>
      <c r="AZ12" s="92"/>
    </row>
    <row r="13" spans="1:52" ht="12.75">
      <c r="A13" s="52" t="s">
        <v>16</v>
      </c>
      <c r="H13" s="121"/>
      <c r="I13" s="122"/>
      <c r="J13" s="118"/>
      <c r="L13" s="9"/>
      <c r="M13" s="9"/>
      <c r="N13" s="88"/>
      <c r="P13" s="9"/>
      <c r="U13" s="109"/>
      <c r="AZ13" s="92"/>
    </row>
    <row r="14" spans="12:52" ht="6.75" customHeight="1">
      <c r="L14" s="9"/>
      <c r="M14" s="9"/>
      <c r="N14" s="88"/>
      <c r="P14" s="9"/>
      <c r="AZ14" s="92"/>
    </row>
    <row r="15" spans="1:52" ht="15.75">
      <c r="A15" s="130" t="s">
        <v>341</v>
      </c>
      <c r="B15" s="53"/>
      <c r="C15" s="53"/>
      <c r="D15" s="53"/>
      <c r="E15" s="53"/>
      <c r="F15" s="130"/>
      <c r="G15" s="53"/>
      <c r="H15" s="53"/>
      <c r="I15" s="53"/>
      <c r="J15" s="53"/>
      <c r="L15" s="9"/>
      <c r="M15" s="9"/>
      <c r="N15" s="88"/>
      <c r="P15" s="9"/>
      <c r="AG15" s="127"/>
      <c r="AZ15" s="92"/>
    </row>
    <row r="16" spans="1:52" ht="12.75">
      <c r="A16" s="104" t="s">
        <v>365</v>
      </c>
      <c r="F16" s="171"/>
      <c r="H16" s="91"/>
      <c r="L16" s="9"/>
      <c r="M16" s="9"/>
      <c r="N16" s="88"/>
      <c r="P16" s="9"/>
      <c r="AG16" s="127"/>
      <c r="AZ16" s="92"/>
    </row>
    <row r="17" spans="1:52" ht="12.75">
      <c r="A17" s="104" t="s">
        <v>364</v>
      </c>
      <c r="F17" s="171"/>
      <c r="H17" s="91"/>
      <c r="L17" s="9"/>
      <c r="M17" s="9"/>
      <c r="N17" s="88"/>
      <c r="P17" s="9"/>
      <c r="AG17" s="128"/>
      <c r="AZ17" s="92"/>
    </row>
    <row r="18" spans="1:52" ht="12.75">
      <c r="A18" s="104" t="s">
        <v>363</v>
      </c>
      <c r="F18" s="171"/>
      <c r="H18" s="91"/>
      <c r="L18" s="9"/>
      <c r="M18" s="9"/>
      <c r="N18" s="88"/>
      <c r="P18" s="9"/>
      <c r="AG18" s="128"/>
      <c r="AZ18" s="92"/>
    </row>
    <row r="19" spans="1:52" ht="12.75">
      <c r="A19" s="104" t="s">
        <v>366</v>
      </c>
      <c r="F19" s="104"/>
      <c r="H19" s="91"/>
      <c r="L19" s="9"/>
      <c r="M19" s="9"/>
      <c r="N19" s="88"/>
      <c r="O19" s="9"/>
      <c r="P19" s="9"/>
      <c r="AZ19" s="92"/>
    </row>
    <row r="20" spans="1:52" ht="12.75">
      <c r="A20" s="171" t="s">
        <v>367</v>
      </c>
      <c r="F20" s="104"/>
      <c r="H20" s="91"/>
      <c r="L20" s="9"/>
      <c r="M20" s="9"/>
      <c r="N20" s="88"/>
      <c r="O20" s="9"/>
      <c r="P20" s="9"/>
      <c r="AZ20" s="92"/>
    </row>
    <row r="21" spans="1:52" ht="12.75">
      <c r="A21" s="171" t="s">
        <v>678</v>
      </c>
      <c r="F21" s="104"/>
      <c r="H21" s="91"/>
      <c r="L21" s="9"/>
      <c r="M21" s="9"/>
      <c r="N21" s="88"/>
      <c r="O21" s="9"/>
      <c r="P21" s="9"/>
      <c r="AZ21" s="92"/>
    </row>
    <row r="22" spans="1:52" ht="12.75">
      <c r="A22" s="88" t="s">
        <v>966</v>
      </c>
      <c r="F22" s="104"/>
      <c r="L22" s="9"/>
      <c r="M22" s="9"/>
      <c r="N22" s="9"/>
      <c r="O22" s="9"/>
      <c r="P22" s="9"/>
      <c r="AZ22" s="92"/>
    </row>
    <row r="23" spans="1:52" ht="12.75">
      <c r="A23" s="13" t="s">
        <v>1324</v>
      </c>
      <c r="AZ23" s="92"/>
    </row>
    <row r="24" spans="2:52" ht="20.25">
      <c r="B24" s="50" t="s">
        <v>1339</v>
      </c>
      <c r="AG24" s="239" t="s">
        <v>44</v>
      </c>
      <c r="AJ24" s="239" t="s">
        <v>55</v>
      </c>
      <c r="AN24" s="239" t="s">
        <v>1323</v>
      </c>
      <c r="AZ24" s="92"/>
    </row>
    <row r="25" spans="2:52" ht="13.5" customHeight="1" thickBot="1">
      <c r="B25" s="50"/>
      <c r="P25" s="13"/>
      <c r="AZ25" s="92"/>
    </row>
    <row r="26" spans="1:52" ht="26.25" customHeight="1" thickBot="1">
      <c r="A26" s="146" t="s">
        <v>29</v>
      </c>
      <c r="B26" s="147" t="s">
        <v>5</v>
      </c>
      <c r="C26" s="179"/>
      <c r="D26" s="182" t="s">
        <v>30</v>
      </c>
      <c r="E26" s="183" t="s">
        <v>31</v>
      </c>
      <c r="F26" s="184" t="s">
        <v>32</v>
      </c>
      <c r="G26" s="223" t="s">
        <v>343</v>
      </c>
      <c r="H26" s="192" t="s">
        <v>56</v>
      </c>
      <c r="I26" s="192" t="s">
        <v>49</v>
      </c>
      <c r="J26" s="226" t="s">
        <v>50</v>
      </c>
      <c r="K26" s="174" t="s">
        <v>51</v>
      </c>
      <c r="L26" s="148" t="s">
        <v>52</v>
      </c>
      <c r="M26" s="148" t="s">
        <v>53</v>
      </c>
      <c r="N26" s="192" t="s">
        <v>59</v>
      </c>
      <c r="O26" s="192" t="s">
        <v>374</v>
      </c>
      <c r="P26" s="193" t="s">
        <v>60</v>
      </c>
      <c r="Q26" s="155"/>
      <c r="R26" s="123"/>
      <c r="S26" s="280"/>
      <c r="T26" s="280"/>
      <c r="U26" s="280"/>
      <c r="V26" s="129"/>
      <c r="W26" s="164"/>
      <c r="X26" s="164"/>
      <c r="Y26" s="164"/>
      <c r="Z26" s="164"/>
      <c r="AA26" s="164"/>
      <c r="AB26" s="9"/>
      <c r="AC26" s="9"/>
      <c r="AF26" s="91" t="s">
        <v>967</v>
      </c>
      <c r="AJ26" s="91" t="s">
        <v>1098</v>
      </c>
      <c r="AN26" s="91" t="s">
        <v>1219</v>
      </c>
      <c r="AZ26" s="92"/>
    </row>
    <row r="27" spans="1:52" ht="13.5" customHeight="1">
      <c r="A27" s="146">
        <v>1</v>
      </c>
      <c r="B27" s="220" t="s">
        <v>365</v>
      </c>
      <c r="C27" s="221"/>
      <c r="D27" s="242">
        <v>8</v>
      </c>
      <c r="E27" s="244">
        <v>8</v>
      </c>
      <c r="F27" s="245">
        <v>12</v>
      </c>
      <c r="G27" s="224">
        <v>34</v>
      </c>
      <c r="H27" s="246">
        <v>28</v>
      </c>
      <c r="I27" s="152">
        <v>27</v>
      </c>
      <c r="J27" s="249">
        <f aca="true" t="shared" si="0" ref="J27:J34">D27+E27+F27</f>
        <v>28</v>
      </c>
      <c r="K27" s="175"/>
      <c r="L27" s="150"/>
      <c r="M27" s="150"/>
      <c r="N27" s="152"/>
      <c r="O27" s="221"/>
      <c r="P27" s="194">
        <f aca="true" t="shared" si="1" ref="P27:P34">G27+H27+I27+J27+K27+L27+M27+N27+O27</f>
        <v>117</v>
      </c>
      <c r="Q27" s="155"/>
      <c r="R27" s="281"/>
      <c r="S27" s="281"/>
      <c r="T27" s="281"/>
      <c r="U27" s="281"/>
      <c r="V27" s="165"/>
      <c r="W27" s="166"/>
      <c r="X27" s="200"/>
      <c r="Y27" s="167"/>
      <c r="Z27" s="167"/>
      <c r="AA27" s="167"/>
      <c r="AB27" s="167"/>
      <c r="AC27" s="9"/>
      <c r="AF27" s="91" t="s">
        <v>17</v>
      </c>
      <c r="AJ27" s="91" t="s">
        <v>17</v>
      </c>
      <c r="AN27" s="91" t="s">
        <v>17</v>
      </c>
      <c r="AZ27" s="92"/>
    </row>
    <row r="28" spans="1:52" ht="13.5" customHeight="1">
      <c r="A28" s="146">
        <v>2</v>
      </c>
      <c r="B28" s="220" t="s">
        <v>363</v>
      </c>
      <c r="C28" s="221"/>
      <c r="D28" s="242">
        <v>5</v>
      </c>
      <c r="E28" s="244">
        <v>12</v>
      </c>
      <c r="F28" s="245">
        <v>6</v>
      </c>
      <c r="G28" s="224">
        <v>32</v>
      </c>
      <c r="H28" s="246">
        <v>36</v>
      </c>
      <c r="I28" s="152">
        <v>26</v>
      </c>
      <c r="J28" s="249">
        <f t="shared" si="0"/>
        <v>23</v>
      </c>
      <c r="K28" s="175"/>
      <c r="L28" s="150"/>
      <c r="M28" s="150"/>
      <c r="N28" s="152"/>
      <c r="O28" s="221"/>
      <c r="P28" s="195">
        <f t="shared" si="1"/>
        <v>117</v>
      </c>
      <c r="Q28" s="155"/>
      <c r="R28" s="123"/>
      <c r="S28" s="123"/>
      <c r="T28" s="123"/>
      <c r="U28" s="123"/>
      <c r="V28" s="165"/>
      <c r="W28" s="165"/>
      <c r="X28" s="200"/>
      <c r="Y28" s="163"/>
      <c r="Z28" s="163"/>
      <c r="AA28" s="163"/>
      <c r="AB28" s="163"/>
      <c r="AC28" s="9"/>
      <c r="AF28" s="91" t="s">
        <v>968</v>
      </c>
      <c r="AJ28" s="91" t="s">
        <v>1099</v>
      </c>
      <c r="AN28" s="91" t="s">
        <v>1220</v>
      </c>
      <c r="AZ28" s="92"/>
    </row>
    <row r="29" spans="1:52" ht="13.5" customHeight="1">
      <c r="A29" s="146">
        <v>3</v>
      </c>
      <c r="B29" s="251" t="s">
        <v>677</v>
      </c>
      <c r="C29" s="180"/>
      <c r="D29" s="242">
        <v>10</v>
      </c>
      <c r="E29" s="244">
        <v>10</v>
      </c>
      <c r="F29" s="245">
        <v>6</v>
      </c>
      <c r="G29" s="283">
        <v>18</v>
      </c>
      <c r="H29" s="246">
        <v>22</v>
      </c>
      <c r="I29" s="152">
        <v>19</v>
      </c>
      <c r="J29" s="249">
        <f t="shared" si="0"/>
        <v>26</v>
      </c>
      <c r="K29" s="175"/>
      <c r="L29" s="150"/>
      <c r="M29" s="150"/>
      <c r="N29" s="152"/>
      <c r="O29" s="221"/>
      <c r="P29" s="195">
        <f t="shared" si="1"/>
        <v>85</v>
      </c>
      <c r="Q29" s="155"/>
      <c r="R29" s="281"/>
      <c r="S29" s="281"/>
      <c r="T29" s="281"/>
      <c r="U29" s="281"/>
      <c r="V29" s="165"/>
      <c r="W29" s="165"/>
      <c r="X29" s="200"/>
      <c r="Y29" s="163"/>
      <c r="Z29" s="163"/>
      <c r="AA29" s="163"/>
      <c r="AB29" s="163"/>
      <c r="AC29" s="9"/>
      <c r="AF29" s="91" t="s">
        <v>969</v>
      </c>
      <c r="AJ29" s="64" t="s">
        <v>1100</v>
      </c>
      <c r="AN29" s="64" t="s">
        <v>1221</v>
      </c>
      <c r="AZ29" s="92"/>
    </row>
    <row r="30" spans="1:52" ht="13.5" customHeight="1">
      <c r="A30" s="146">
        <v>4</v>
      </c>
      <c r="B30" s="147" t="s">
        <v>689</v>
      </c>
      <c r="C30" s="181"/>
      <c r="D30" s="242">
        <v>6</v>
      </c>
      <c r="E30" s="244">
        <v>6</v>
      </c>
      <c r="F30" s="245">
        <v>10</v>
      </c>
      <c r="G30" s="283">
        <v>18</v>
      </c>
      <c r="H30" s="246">
        <v>14</v>
      </c>
      <c r="I30" s="152">
        <v>20</v>
      </c>
      <c r="J30" s="249">
        <f t="shared" si="0"/>
        <v>22</v>
      </c>
      <c r="K30" s="175"/>
      <c r="L30" s="150"/>
      <c r="M30" s="150"/>
      <c r="N30" s="152"/>
      <c r="O30" s="221"/>
      <c r="P30" s="195">
        <f t="shared" si="1"/>
        <v>74</v>
      </c>
      <c r="Q30" s="155"/>
      <c r="R30" s="123"/>
      <c r="S30" s="123"/>
      <c r="T30" s="123"/>
      <c r="U30" s="123"/>
      <c r="V30" s="165"/>
      <c r="W30" s="165"/>
      <c r="X30" s="200"/>
      <c r="Y30" s="163"/>
      <c r="Z30" s="163"/>
      <c r="AA30" s="163"/>
      <c r="AB30" s="163"/>
      <c r="AC30" s="9"/>
      <c r="AF30" s="124" t="s">
        <v>970</v>
      </c>
      <c r="AJ30" s="91" t="s">
        <v>1101</v>
      </c>
      <c r="AN30" s="64" t="s">
        <v>1222</v>
      </c>
      <c r="AZ30" s="92"/>
    </row>
    <row r="31" spans="1:52" ht="13.5" customHeight="1">
      <c r="A31" s="146">
        <v>5</v>
      </c>
      <c r="B31" s="220" t="s">
        <v>364</v>
      </c>
      <c r="C31" s="221"/>
      <c r="D31" s="242">
        <v>4</v>
      </c>
      <c r="E31" s="244">
        <v>4</v>
      </c>
      <c r="F31" s="245">
        <v>3</v>
      </c>
      <c r="G31" s="224">
        <v>19</v>
      </c>
      <c r="H31" s="246">
        <v>18</v>
      </c>
      <c r="I31" s="152">
        <v>21</v>
      </c>
      <c r="J31" s="249">
        <f t="shared" si="0"/>
        <v>11</v>
      </c>
      <c r="K31" s="175"/>
      <c r="L31" s="150"/>
      <c r="M31" s="150"/>
      <c r="N31" s="152"/>
      <c r="O31" s="221"/>
      <c r="P31" s="195">
        <f t="shared" si="1"/>
        <v>69</v>
      </c>
      <c r="Q31" s="155"/>
      <c r="R31" s="123"/>
      <c r="S31" s="123"/>
      <c r="T31" s="123"/>
      <c r="U31" s="123"/>
      <c r="V31" s="165"/>
      <c r="W31" s="165"/>
      <c r="X31" s="200"/>
      <c r="Y31" s="163"/>
      <c r="Z31" s="163"/>
      <c r="AA31" s="163"/>
      <c r="AB31" s="163"/>
      <c r="AC31" s="9"/>
      <c r="AF31" s="64" t="s">
        <v>971</v>
      </c>
      <c r="AJ31" s="91" t="s">
        <v>1102</v>
      </c>
      <c r="AN31" s="91" t="s">
        <v>1223</v>
      </c>
      <c r="AZ31" s="92"/>
    </row>
    <row r="32" spans="1:52" ht="13.5" customHeight="1">
      <c r="A32" s="146">
        <v>6</v>
      </c>
      <c r="B32" s="296" t="s">
        <v>1325</v>
      </c>
      <c r="C32" s="181"/>
      <c r="D32" s="242">
        <v>12</v>
      </c>
      <c r="E32" s="244">
        <v>5</v>
      </c>
      <c r="F32" s="245">
        <v>8</v>
      </c>
      <c r="G32" s="283">
        <v>18</v>
      </c>
      <c r="H32" s="284">
        <v>12</v>
      </c>
      <c r="I32" s="284">
        <v>12</v>
      </c>
      <c r="J32" s="249">
        <f t="shared" si="0"/>
        <v>25</v>
      </c>
      <c r="K32" s="175"/>
      <c r="L32" s="150"/>
      <c r="M32" s="150"/>
      <c r="N32" s="152"/>
      <c r="O32" s="221"/>
      <c r="P32" s="195">
        <f t="shared" si="1"/>
        <v>67</v>
      </c>
      <c r="Q32" s="155"/>
      <c r="R32" s="123"/>
      <c r="S32" s="123"/>
      <c r="T32" s="123"/>
      <c r="U32" s="123"/>
      <c r="V32" s="165"/>
      <c r="W32" s="165"/>
      <c r="X32" s="200"/>
      <c r="Y32" s="163"/>
      <c r="Z32" s="163"/>
      <c r="AA32" s="163"/>
      <c r="AB32" s="163"/>
      <c r="AC32" s="9"/>
      <c r="AF32" s="91" t="s">
        <v>972</v>
      </c>
      <c r="AJ32" s="64" t="s">
        <v>1103</v>
      </c>
      <c r="AN32" s="91" t="s">
        <v>1224</v>
      </c>
      <c r="AZ32" s="92"/>
    </row>
    <row r="33" spans="1:52" ht="13.5" customHeight="1">
      <c r="A33" s="146">
        <v>7</v>
      </c>
      <c r="B33" s="252" t="s">
        <v>366</v>
      </c>
      <c r="C33" s="221"/>
      <c r="D33" s="242">
        <v>3</v>
      </c>
      <c r="E33" s="244">
        <v>3</v>
      </c>
      <c r="F33" s="245">
        <v>4</v>
      </c>
      <c r="G33" s="224">
        <v>20</v>
      </c>
      <c r="H33" s="246">
        <v>12</v>
      </c>
      <c r="I33" s="152">
        <v>19</v>
      </c>
      <c r="J33" s="249">
        <f t="shared" si="0"/>
        <v>10</v>
      </c>
      <c r="K33" s="175"/>
      <c r="L33" s="150"/>
      <c r="M33" s="150"/>
      <c r="N33" s="152"/>
      <c r="O33" s="221"/>
      <c r="P33" s="195">
        <f t="shared" si="1"/>
        <v>61</v>
      </c>
      <c r="Q33" s="155"/>
      <c r="R33" s="123"/>
      <c r="S33" s="123"/>
      <c r="T33" s="123"/>
      <c r="U33" s="123"/>
      <c r="V33" s="165"/>
      <c r="W33" s="165"/>
      <c r="X33" s="200"/>
      <c r="Y33" s="163"/>
      <c r="Z33" s="163"/>
      <c r="AA33" s="163"/>
      <c r="AB33" s="163"/>
      <c r="AC33" s="9"/>
      <c r="AF33" s="64" t="s">
        <v>973</v>
      </c>
      <c r="AJ33" s="124" t="s">
        <v>1104</v>
      </c>
      <c r="AN33" s="64" t="s">
        <v>1225</v>
      </c>
      <c r="AZ33" s="92"/>
    </row>
    <row r="34" spans="1:52" ht="13.5" customHeight="1">
      <c r="A34" s="146">
        <v>8</v>
      </c>
      <c r="B34" s="220" t="s">
        <v>367</v>
      </c>
      <c r="C34" s="221"/>
      <c r="D34" s="242">
        <v>0</v>
      </c>
      <c r="E34" s="244">
        <v>0</v>
      </c>
      <c r="F34" s="245">
        <v>0</v>
      </c>
      <c r="G34" s="224">
        <v>18</v>
      </c>
      <c r="H34" s="246">
        <v>14</v>
      </c>
      <c r="I34" s="152">
        <v>12</v>
      </c>
      <c r="J34" s="249">
        <f t="shared" si="0"/>
        <v>0</v>
      </c>
      <c r="K34" s="175"/>
      <c r="L34" s="150"/>
      <c r="M34" s="150"/>
      <c r="N34" s="152"/>
      <c r="O34" s="221"/>
      <c r="P34" s="195">
        <f t="shared" si="1"/>
        <v>44</v>
      </c>
      <c r="Q34" s="155"/>
      <c r="R34" s="123"/>
      <c r="S34" s="123"/>
      <c r="T34" s="123"/>
      <c r="U34" s="123"/>
      <c r="V34" s="165"/>
      <c r="W34" s="201"/>
      <c r="X34" s="163"/>
      <c r="Y34" s="163"/>
      <c r="Z34" s="163"/>
      <c r="AA34" s="163"/>
      <c r="AB34" s="163"/>
      <c r="AC34" s="9"/>
      <c r="AF34" s="227" t="s">
        <v>974</v>
      </c>
      <c r="AJ34" s="91" t="s">
        <v>1105</v>
      </c>
      <c r="AN34" s="91" t="s">
        <v>1226</v>
      </c>
      <c r="AZ34" s="92"/>
    </row>
    <row r="35" spans="1:52" ht="13.5" customHeight="1">
      <c r="A35" s="146"/>
      <c r="B35" s="149"/>
      <c r="C35" s="180"/>
      <c r="D35" s="187"/>
      <c r="E35" s="131"/>
      <c r="F35" s="188"/>
      <c r="G35" s="225"/>
      <c r="H35" s="247"/>
      <c r="I35" s="152"/>
      <c r="J35" s="249"/>
      <c r="K35" s="175"/>
      <c r="L35" s="150"/>
      <c r="M35" s="150"/>
      <c r="N35" s="152"/>
      <c r="O35" s="221"/>
      <c r="P35" s="116"/>
      <c r="Q35" s="155"/>
      <c r="R35" s="123"/>
      <c r="S35" s="123"/>
      <c r="T35" s="123"/>
      <c r="U35" s="123"/>
      <c r="V35" s="165"/>
      <c r="W35" s="201"/>
      <c r="X35" s="163"/>
      <c r="Y35" s="163"/>
      <c r="Z35" s="163"/>
      <c r="AA35" s="163"/>
      <c r="AB35" s="163"/>
      <c r="AC35" s="9"/>
      <c r="AF35" s="91" t="s">
        <v>975</v>
      </c>
      <c r="AJ35" s="91" t="s">
        <v>1106</v>
      </c>
      <c r="AN35" s="91" t="s">
        <v>1227</v>
      </c>
      <c r="AZ35" s="92"/>
    </row>
    <row r="36" spans="1:52" ht="13.5" customHeight="1" thickBot="1">
      <c r="A36" s="146"/>
      <c r="B36" s="147"/>
      <c r="C36" s="180"/>
      <c r="D36" s="189"/>
      <c r="E36" s="190"/>
      <c r="F36" s="191"/>
      <c r="G36" s="224"/>
      <c r="H36" s="248"/>
      <c r="I36" s="152"/>
      <c r="J36" s="250"/>
      <c r="K36" s="175"/>
      <c r="L36" s="150"/>
      <c r="M36" s="150"/>
      <c r="N36" s="152"/>
      <c r="O36" s="221"/>
      <c r="P36" s="117"/>
      <c r="Q36" s="155"/>
      <c r="R36" s="123"/>
      <c r="S36" s="123"/>
      <c r="T36" s="123"/>
      <c r="U36" s="123"/>
      <c r="V36" s="165"/>
      <c r="W36" s="165"/>
      <c r="X36" s="163"/>
      <c r="Y36" s="163"/>
      <c r="Z36" s="163"/>
      <c r="AA36" s="163"/>
      <c r="AB36" s="163"/>
      <c r="AC36" s="9"/>
      <c r="AF36" s="91" t="s">
        <v>976</v>
      </c>
      <c r="AJ36" s="227" t="s">
        <v>1107</v>
      </c>
      <c r="AN36" s="64" t="s">
        <v>1228</v>
      </c>
      <c r="AZ36" s="92"/>
    </row>
    <row r="37" spans="32:52" ht="13.5" customHeight="1">
      <c r="AF37" s="64" t="s">
        <v>977</v>
      </c>
      <c r="AJ37" s="64" t="s">
        <v>1108</v>
      </c>
      <c r="AN37" s="91" t="s">
        <v>1229</v>
      </c>
      <c r="AZ37" s="92"/>
    </row>
    <row r="38" spans="2:52" ht="13.5" customHeight="1">
      <c r="B38" s="89"/>
      <c r="AF38" s="124" t="s">
        <v>978</v>
      </c>
      <c r="AJ38" s="64" t="s">
        <v>1109</v>
      </c>
      <c r="AN38" s="64" t="s">
        <v>1230</v>
      </c>
      <c r="AZ38" s="92"/>
    </row>
    <row r="39" spans="16:52" ht="10.5" customHeight="1">
      <c r="P39" s="45"/>
      <c r="Q39" s="123"/>
      <c r="R39" s="106"/>
      <c r="S39" s="84"/>
      <c r="T39" s="84"/>
      <c r="U39" s="84"/>
      <c r="V39" s="107"/>
      <c r="AF39" s="64" t="s">
        <v>979</v>
      </c>
      <c r="AJ39" s="124" t="s">
        <v>1110</v>
      </c>
      <c r="AN39" s="64" t="s">
        <v>1231</v>
      </c>
      <c r="AZ39" s="92"/>
    </row>
    <row r="40" spans="1:52" ht="24" customHeight="1">
      <c r="A40" s="102"/>
      <c r="B40" s="50" t="s">
        <v>36</v>
      </c>
      <c r="AF40" s="91" t="s">
        <v>980</v>
      </c>
      <c r="AJ40" s="124" t="s">
        <v>1111</v>
      </c>
      <c r="AN40" s="64" t="s">
        <v>1232</v>
      </c>
      <c r="AZ40" s="92"/>
    </row>
    <row r="41" spans="1:52" ht="21" thickBot="1">
      <c r="A41" s="54"/>
      <c r="B41" s="102"/>
      <c r="AF41" s="124" t="s">
        <v>981</v>
      </c>
      <c r="AJ41" s="64" t="s">
        <v>1112</v>
      </c>
      <c r="AN41" s="91" t="s">
        <v>1233</v>
      </c>
      <c r="AZ41" s="92"/>
    </row>
    <row r="42" spans="1:52" ht="16.5" thickBot="1">
      <c r="A42" s="330" t="s">
        <v>6</v>
      </c>
      <c r="B42" s="330" t="s">
        <v>0</v>
      </c>
      <c r="C42" s="333" t="s">
        <v>3</v>
      </c>
      <c r="D42" s="325"/>
      <c r="E42" s="325"/>
      <c r="F42" s="325"/>
      <c r="G42" s="325"/>
      <c r="H42" s="325"/>
      <c r="I42" s="325"/>
      <c r="J42" s="326"/>
      <c r="K42" s="327"/>
      <c r="L42" s="324" t="s">
        <v>1</v>
      </c>
      <c r="M42" s="325"/>
      <c r="N42" s="325"/>
      <c r="O42" s="325"/>
      <c r="P42" s="325"/>
      <c r="Q42" s="325"/>
      <c r="R42" s="325"/>
      <c r="S42" s="326"/>
      <c r="T42" s="327"/>
      <c r="U42" s="324" t="s">
        <v>2</v>
      </c>
      <c r="V42" s="325"/>
      <c r="W42" s="325"/>
      <c r="X42" s="325"/>
      <c r="Y42" s="325"/>
      <c r="Z42" s="325"/>
      <c r="AA42" s="325"/>
      <c r="AB42" s="326"/>
      <c r="AC42" s="327"/>
      <c r="AD42" s="328" t="s">
        <v>4</v>
      </c>
      <c r="AF42" s="91" t="s">
        <v>982</v>
      </c>
      <c r="AJ42" s="91" t="s">
        <v>1113</v>
      </c>
      <c r="AN42" s="124" t="s">
        <v>1234</v>
      </c>
      <c r="AT42" s="91"/>
      <c r="AU42" s="91"/>
      <c r="AX42" s="113"/>
      <c r="AZ42" s="92"/>
    </row>
    <row r="43" spans="1:52" ht="51.75" thickBot="1">
      <c r="A43" s="331"/>
      <c r="B43" s="332"/>
      <c r="C43" s="23" t="s">
        <v>20</v>
      </c>
      <c r="D43" s="34" t="s">
        <v>24</v>
      </c>
      <c r="E43" s="23" t="s">
        <v>21</v>
      </c>
      <c r="F43" s="34" t="s">
        <v>25</v>
      </c>
      <c r="G43" s="24" t="s">
        <v>45</v>
      </c>
      <c r="H43" s="24" t="s">
        <v>26</v>
      </c>
      <c r="I43" s="25" t="s">
        <v>23</v>
      </c>
      <c r="J43" s="26" t="s">
        <v>28</v>
      </c>
      <c r="K43" s="30" t="s">
        <v>27</v>
      </c>
      <c r="L43" s="23" t="s">
        <v>20</v>
      </c>
      <c r="M43" s="34" t="s">
        <v>24</v>
      </c>
      <c r="N43" s="23" t="s">
        <v>21</v>
      </c>
      <c r="O43" s="34" t="s">
        <v>25</v>
      </c>
      <c r="P43" s="24" t="s">
        <v>22</v>
      </c>
      <c r="Q43" s="24" t="s">
        <v>26</v>
      </c>
      <c r="R43" s="25" t="s">
        <v>23</v>
      </c>
      <c r="S43" s="26" t="s">
        <v>28</v>
      </c>
      <c r="T43" s="30" t="s">
        <v>27</v>
      </c>
      <c r="U43" s="23" t="s">
        <v>20</v>
      </c>
      <c r="V43" s="34" t="s">
        <v>24</v>
      </c>
      <c r="W43" s="23" t="s">
        <v>21</v>
      </c>
      <c r="X43" s="34" t="s">
        <v>25</v>
      </c>
      <c r="Y43" s="24" t="s">
        <v>22</v>
      </c>
      <c r="Z43" s="24" t="s">
        <v>26</v>
      </c>
      <c r="AA43" s="25" t="s">
        <v>23</v>
      </c>
      <c r="AB43" s="26" t="s">
        <v>28</v>
      </c>
      <c r="AC43" s="30" t="s">
        <v>27</v>
      </c>
      <c r="AD43" s="329"/>
      <c r="AF43" s="124" t="s">
        <v>983</v>
      </c>
      <c r="AJ43" s="124" t="s">
        <v>1114</v>
      </c>
      <c r="AN43" s="124" t="s">
        <v>1235</v>
      </c>
      <c r="AT43" s="91"/>
      <c r="AU43" s="91"/>
      <c r="AZ43" s="92"/>
    </row>
    <row r="44" spans="1:52" ht="12.75">
      <c r="A44" s="5">
        <v>1</v>
      </c>
      <c r="B44" s="44" t="s">
        <v>344</v>
      </c>
      <c r="C44" s="40">
        <v>5069</v>
      </c>
      <c r="D44" s="41">
        <v>50</v>
      </c>
      <c r="E44" s="17"/>
      <c r="F44" s="18"/>
      <c r="G44" s="10"/>
      <c r="H44" s="10"/>
      <c r="I44" s="10"/>
      <c r="J44" s="27"/>
      <c r="K44" s="31">
        <f>D44</f>
        <v>50</v>
      </c>
      <c r="L44" s="40">
        <v>4386</v>
      </c>
      <c r="M44" s="41">
        <v>43</v>
      </c>
      <c r="N44" s="17"/>
      <c r="O44" s="18"/>
      <c r="P44" s="10"/>
      <c r="Q44" s="10"/>
      <c r="R44" s="10"/>
      <c r="S44" s="27"/>
      <c r="T44" s="31">
        <f>M44</f>
        <v>43</v>
      </c>
      <c r="U44" s="40">
        <v>2598</v>
      </c>
      <c r="V44" s="41">
        <v>25</v>
      </c>
      <c r="W44" s="17"/>
      <c r="X44" s="18"/>
      <c r="Y44" s="10"/>
      <c r="Z44" s="10"/>
      <c r="AA44" s="10"/>
      <c r="AB44" s="27"/>
      <c r="AC44" s="31">
        <f>V44</f>
        <v>25</v>
      </c>
      <c r="AD44" s="5">
        <f>K44+T44+AC44</f>
        <v>118</v>
      </c>
      <c r="AF44" s="64" t="s">
        <v>984</v>
      </c>
      <c r="AJ44" s="91" t="s">
        <v>1115</v>
      </c>
      <c r="AN44" s="124" t="s">
        <v>1236</v>
      </c>
      <c r="AT44" s="91"/>
      <c r="AU44" s="91"/>
      <c r="AZ44" s="92"/>
    </row>
    <row r="45" spans="1:52" ht="15.75">
      <c r="A45" s="42">
        <v>2</v>
      </c>
      <c r="B45" s="36" t="s">
        <v>346</v>
      </c>
      <c r="C45" s="19"/>
      <c r="D45" s="20"/>
      <c r="E45" s="19"/>
      <c r="F45" s="20"/>
      <c r="G45" s="38">
        <v>10</v>
      </c>
      <c r="H45" s="38">
        <f>G45*2</f>
        <v>20</v>
      </c>
      <c r="I45" s="38">
        <v>1517</v>
      </c>
      <c r="J45" s="39">
        <v>15</v>
      </c>
      <c r="K45" s="32">
        <f>H45+J45</f>
        <v>35</v>
      </c>
      <c r="L45" s="19"/>
      <c r="M45" s="20"/>
      <c r="N45" s="19"/>
      <c r="O45" s="20"/>
      <c r="P45" s="38">
        <v>24</v>
      </c>
      <c r="Q45" s="38">
        <f>P45*2</f>
        <v>48</v>
      </c>
      <c r="R45" s="38">
        <v>1698</v>
      </c>
      <c r="S45" s="111">
        <v>16</v>
      </c>
      <c r="T45" s="32">
        <f>Q45+S45</f>
        <v>64</v>
      </c>
      <c r="U45" s="19"/>
      <c r="V45" s="20"/>
      <c r="W45" s="19"/>
      <c r="X45" s="20"/>
      <c r="Y45" s="38">
        <v>2</v>
      </c>
      <c r="Z45" s="38">
        <f>Y45*2</f>
        <v>4</v>
      </c>
      <c r="AA45" s="38">
        <v>54</v>
      </c>
      <c r="AB45" s="39">
        <v>0</v>
      </c>
      <c r="AC45" s="32">
        <f>Z45+AB45</f>
        <v>4</v>
      </c>
      <c r="AD45" s="3">
        <f>K45+T45+AC45</f>
        <v>103</v>
      </c>
      <c r="AF45" s="124" t="s">
        <v>985</v>
      </c>
      <c r="AJ45" s="124" t="s">
        <v>1116</v>
      </c>
      <c r="AN45" s="91" t="s">
        <v>1237</v>
      </c>
      <c r="AT45" s="91"/>
      <c r="AU45" s="91"/>
      <c r="AX45" s="114"/>
      <c r="AZ45" s="92"/>
    </row>
    <row r="46" spans="1:52" ht="13.5" thickBot="1">
      <c r="A46" s="42">
        <v>3</v>
      </c>
      <c r="B46" s="37" t="s">
        <v>345</v>
      </c>
      <c r="C46" s="21"/>
      <c r="D46" s="22"/>
      <c r="E46" s="60">
        <v>48</v>
      </c>
      <c r="F46" s="61">
        <f>E46</f>
        <v>48</v>
      </c>
      <c r="G46" s="7"/>
      <c r="H46" s="7"/>
      <c r="I46" s="7"/>
      <c r="J46" s="29"/>
      <c r="K46" s="33">
        <f>F46</f>
        <v>48</v>
      </c>
      <c r="L46" s="21"/>
      <c r="M46" s="22"/>
      <c r="N46" s="60">
        <v>30</v>
      </c>
      <c r="O46" s="61">
        <f>N46</f>
        <v>30</v>
      </c>
      <c r="P46" s="7"/>
      <c r="Q46" s="7"/>
      <c r="R46" s="7"/>
      <c r="S46" s="29"/>
      <c r="T46" s="33">
        <f>O46</f>
        <v>30</v>
      </c>
      <c r="U46" s="21"/>
      <c r="V46" s="22"/>
      <c r="W46" s="60">
        <v>71</v>
      </c>
      <c r="X46" s="61">
        <f>W46</f>
        <v>71</v>
      </c>
      <c r="Y46" s="7"/>
      <c r="Z46" s="7"/>
      <c r="AA46" s="7"/>
      <c r="AB46" s="29"/>
      <c r="AC46" s="33">
        <f>X46</f>
        <v>71</v>
      </c>
      <c r="AD46" s="4">
        <f>K46+T46+AC46</f>
        <v>149</v>
      </c>
      <c r="AF46" s="124" t="s">
        <v>986</v>
      </c>
      <c r="AJ46" s="124" t="s">
        <v>1117</v>
      </c>
      <c r="AN46" s="124" t="s">
        <v>1238</v>
      </c>
      <c r="AT46" s="91"/>
      <c r="AU46" s="91"/>
      <c r="AZ46" s="92"/>
    </row>
    <row r="47" spans="1:52" ht="12.75">
      <c r="A47" s="42">
        <v>4</v>
      </c>
      <c r="B47" s="44" t="s">
        <v>349</v>
      </c>
      <c r="C47" s="40">
        <v>6120</v>
      </c>
      <c r="D47" s="41">
        <v>61</v>
      </c>
      <c r="E47" s="17"/>
      <c r="F47" s="18"/>
      <c r="G47" s="10"/>
      <c r="H47" s="10"/>
      <c r="I47" s="10"/>
      <c r="J47" s="27"/>
      <c r="K47" s="31">
        <f>D47</f>
        <v>61</v>
      </c>
      <c r="L47" s="40">
        <v>2052</v>
      </c>
      <c r="M47" s="41">
        <v>20</v>
      </c>
      <c r="N47" s="17"/>
      <c r="O47" s="18"/>
      <c r="P47" s="10"/>
      <c r="Q47" s="10"/>
      <c r="R47" s="10"/>
      <c r="S47" s="27"/>
      <c r="T47" s="31">
        <f>M47</f>
        <v>20</v>
      </c>
      <c r="U47" s="40">
        <v>914</v>
      </c>
      <c r="V47" s="41">
        <v>9</v>
      </c>
      <c r="W47" s="17"/>
      <c r="X47" s="18"/>
      <c r="Y47" s="10"/>
      <c r="Z47" s="10"/>
      <c r="AA47" s="10"/>
      <c r="AB47" s="27"/>
      <c r="AC47" s="31">
        <f>V47</f>
        <v>9</v>
      </c>
      <c r="AD47" s="5">
        <f aca="true" t="shared" si="2" ref="AD47:AD67">K47+T47+AC47</f>
        <v>90</v>
      </c>
      <c r="AF47" s="64" t="s">
        <v>987</v>
      </c>
      <c r="AJ47" s="124" t="s">
        <v>1118</v>
      </c>
      <c r="AN47" s="124" t="s">
        <v>1239</v>
      </c>
      <c r="AT47" s="91"/>
      <c r="AU47" s="91"/>
      <c r="AZ47" s="92"/>
    </row>
    <row r="48" spans="1:52" ht="12.75">
      <c r="A48" s="42">
        <v>5</v>
      </c>
      <c r="B48" s="36" t="s">
        <v>354</v>
      </c>
      <c r="C48" s="19"/>
      <c r="D48" s="20"/>
      <c r="E48" s="19"/>
      <c r="F48" s="20"/>
      <c r="G48" s="38"/>
      <c r="H48" s="38">
        <f>G48*2</f>
        <v>0</v>
      </c>
      <c r="I48" s="38"/>
      <c r="J48" s="39"/>
      <c r="K48" s="32">
        <f>H48+J48</f>
        <v>0</v>
      </c>
      <c r="L48" s="19"/>
      <c r="M48" s="20"/>
      <c r="N48" s="19"/>
      <c r="O48" s="20"/>
      <c r="P48" s="38">
        <v>42</v>
      </c>
      <c r="Q48" s="38">
        <f>P48*2</f>
        <v>84</v>
      </c>
      <c r="R48" s="38">
        <v>3169</v>
      </c>
      <c r="S48" s="39">
        <v>31</v>
      </c>
      <c r="T48" s="32">
        <f>Q48+S48</f>
        <v>115</v>
      </c>
      <c r="U48" s="19"/>
      <c r="V48" s="20"/>
      <c r="W48" s="19"/>
      <c r="X48" s="20"/>
      <c r="Y48" s="38">
        <v>0</v>
      </c>
      <c r="Z48" s="38">
        <f>Y48*2</f>
        <v>0</v>
      </c>
      <c r="AA48" s="38">
        <v>0</v>
      </c>
      <c r="AB48" s="39">
        <v>0</v>
      </c>
      <c r="AC48" s="32">
        <f>Z48+AB48</f>
        <v>0</v>
      </c>
      <c r="AD48" s="3">
        <f t="shared" si="2"/>
        <v>115</v>
      </c>
      <c r="AF48" s="124" t="s">
        <v>988</v>
      </c>
      <c r="AJ48" s="91" t="s">
        <v>1119</v>
      </c>
      <c r="AN48" s="124" t="s">
        <v>1240</v>
      </c>
      <c r="AT48" s="91"/>
      <c r="AU48" s="91"/>
      <c r="AZ48" s="92"/>
    </row>
    <row r="49" spans="1:52" ht="13.5" thickBot="1">
      <c r="A49" s="42">
        <v>6</v>
      </c>
      <c r="B49" s="37" t="s">
        <v>348</v>
      </c>
      <c r="C49" s="21"/>
      <c r="D49" s="22"/>
      <c r="E49" s="60">
        <v>64</v>
      </c>
      <c r="F49" s="61">
        <f>E49</f>
        <v>64</v>
      </c>
      <c r="G49" s="7"/>
      <c r="H49" s="7"/>
      <c r="I49" s="7"/>
      <c r="J49" s="29"/>
      <c r="K49" s="33">
        <f>F49</f>
        <v>64</v>
      </c>
      <c r="L49" s="21"/>
      <c r="M49" s="22"/>
      <c r="N49" s="60">
        <v>45</v>
      </c>
      <c r="O49" s="61">
        <f>N49</f>
        <v>45</v>
      </c>
      <c r="P49" s="7"/>
      <c r="Q49" s="7"/>
      <c r="R49" s="7"/>
      <c r="S49" s="29"/>
      <c r="T49" s="33">
        <f>O49</f>
        <v>45</v>
      </c>
      <c r="U49" s="21"/>
      <c r="V49" s="22"/>
      <c r="W49" s="60">
        <v>73</v>
      </c>
      <c r="X49" s="61">
        <f>W49</f>
        <v>73</v>
      </c>
      <c r="Y49" s="7"/>
      <c r="Z49" s="7"/>
      <c r="AA49" s="7"/>
      <c r="AB49" s="29"/>
      <c r="AC49" s="33">
        <f>X49</f>
        <v>73</v>
      </c>
      <c r="AD49" s="4">
        <f t="shared" si="2"/>
        <v>182</v>
      </c>
      <c r="AF49" s="91" t="s">
        <v>989</v>
      </c>
      <c r="AJ49" s="64" t="s">
        <v>1120</v>
      </c>
      <c r="AN49" s="91" t="s">
        <v>1241</v>
      </c>
      <c r="AT49" s="91"/>
      <c r="AU49" s="91"/>
      <c r="AZ49" s="92"/>
    </row>
    <row r="50" spans="1:52" ht="12.75">
      <c r="A50" s="42">
        <v>7</v>
      </c>
      <c r="B50" s="44" t="s">
        <v>350</v>
      </c>
      <c r="C50" s="40">
        <v>625</v>
      </c>
      <c r="D50" s="41">
        <v>6</v>
      </c>
      <c r="E50" s="17"/>
      <c r="F50" s="18"/>
      <c r="G50" s="10"/>
      <c r="H50" s="10"/>
      <c r="I50" s="10"/>
      <c r="J50" s="27"/>
      <c r="K50" s="31">
        <f>D50</f>
        <v>6</v>
      </c>
      <c r="L50" s="40">
        <v>1239</v>
      </c>
      <c r="M50" s="41">
        <v>12</v>
      </c>
      <c r="N50" s="17"/>
      <c r="O50" s="18"/>
      <c r="P50" s="10"/>
      <c r="Q50" s="10"/>
      <c r="R50" s="10"/>
      <c r="S50" s="27"/>
      <c r="T50" s="31">
        <f>M50</f>
        <v>12</v>
      </c>
      <c r="U50" s="40">
        <v>1533</v>
      </c>
      <c r="V50" s="41">
        <v>15</v>
      </c>
      <c r="W50" s="17"/>
      <c r="X50" s="18"/>
      <c r="Y50" s="10"/>
      <c r="Z50" s="10"/>
      <c r="AA50" s="10"/>
      <c r="AB50" s="27"/>
      <c r="AC50" s="31">
        <f>V50</f>
        <v>15</v>
      </c>
      <c r="AD50" s="5">
        <f t="shared" si="2"/>
        <v>33</v>
      </c>
      <c r="AF50" s="91" t="s">
        <v>990</v>
      </c>
      <c r="AJ50" s="91" t="s">
        <v>990</v>
      </c>
      <c r="AN50" s="91" t="s">
        <v>990</v>
      </c>
      <c r="AT50" s="91"/>
      <c r="AU50" s="91"/>
      <c r="AZ50" s="92"/>
    </row>
    <row r="51" spans="1:52" ht="12.75">
      <c r="A51" s="42">
        <v>8</v>
      </c>
      <c r="B51" s="36" t="s">
        <v>1335</v>
      </c>
      <c r="C51" s="19"/>
      <c r="D51" s="20"/>
      <c r="E51" s="19"/>
      <c r="F51" s="20"/>
      <c r="G51" s="38">
        <v>1</v>
      </c>
      <c r="H51" s="38">
        <f>G51*2</f>
        <v>2</v>
      </c>
      <c r="I51" s="38">
        <v>321</v>
      </c>
      <c r="J51" s="39">
        <v>3</v>
      </c>
      <c r="K51" s="32">
        <f>H51+J51</f>
        <v>5</v>
      </c>
      <c r="L51" s="19"/>
      <c r="M51" s="20"/>
      <c r="N51" s="19"/>
      <c r="O51" s="20"/>
      <c r="P51" s="38">
        <v>8</v>
      </c>
      <c r="Q51" s="38">
        <f>P51*2</f>
        <v>16</v>
      </c>
      <c r="R51" s="38">
        <v>408</v>
      </c>
      <c r="S51" s="39">
        <v>4</v>
      </c>
      <c r="T51" s="32">
        <f>Q51+S51</f>
        <v>20</v>
      </c>
      <c r="U51" s="19"/>
      <c r="V51" s="20"/>
      <c r="W51" s="19"/>
      <c r="X51" s="20"/>
      <c r="Y51" s="38">
        <v>0</v>
      </c>
      <c r="Z51" s="38">
        <f>Y51*2</f>
        <v>0</v>
      </c>
      <c r="AA51" s="38">
        <v>0</v>
      </c>
      <c r="AB51" s="39">
        <v>0</v>
      </c>
      <c r="AC51" s="32">
        <f>Z51+AB51</f>
        <v>0</v>
      </c>
      <c r="AD51" s="3">
        <f t="shared" si="2"/>
        <v>25</v>
      </c>
      <c r="AF51" s="91" t="s">
        <v>18</v>
      </c>
      <c r="AJ51" s="91" t="s">
        <v>18</v>
      </c>
      <c r="AN51" s="91" t="s">
        <v>18</v>
      </c>
      <c r="AT51" s="91"/>
      <c r="AU51" s="91"/>
      <c r="AZ51" s="92"/>
    </row>
    <row r="52" spans="1:52" ht="13.5" thickBot="1">
      <c r="A52" s="42">
        <v>9</v>
      </c>
      <c r="B52" s="37" t="s">
        <v>353</v>
      </c>
      <c r="C52" s="21"/>
      <c r="D52" s="22"/>
      <c r="E52" s="60">
        <v>39</v>
      </c>
      <c r="F52" s="61">
        <f>E52</f>
        <v>39</v>
      </c>
      <c r="G52" s="7"/>
      <c r="H52" s="7"/>
      <c r="I52" s="7"/>
      <c r="J52" s="29"/>
      <c r="K52" s="33">
        <f>F52</f>
        <v>39</v>
      </c>
      <c r="L52" s="21"/>
      <c r="M52" s="22"/>
      <c r="N52" s="60">
        <v>14</v>
      </c>
      <c r="O52" s="61">
        <f>N52</f>
        <v>14</v>
      </c>
      <c r="P52" s="7"/>
      <c r="Q52" s="7"/>
      <c r="R52" s="7"/>
      <c r="S52" s="29"/>
      <c r="T52" s="33">
        <f>O52</f>
        <v>14</v>
      </c>
      <c r="U52" s="21"/>
      <c r="V52" s="22"/>
      <c r="W52" s="60">
        <v>49</v>
      </c>
      <c r="X52" s="61">
        <f>W52</f>
        <v>49</v>
      </c>
      <c r="Y52" s="7"/>
      <c r="Z52" s="7"/>
      <c r="AA52" s="7"/>
      <c r="AB52" s="29"/>
      <c r="AC52" s="33">
        <f>X52</f>
        <v>49</v>
      </c>
      <c r="AD52" s="4">
        <f t="shared" si="2"/>
        <v>102</v>
      </c>
      <c r="AF52" s="91" t="s">
        <v>991</v>
      </c>
      <c r="AJ52" s="91" t="s">
        <v>1121</v>
      </c>
      <c r="AN52" s="91" t="s">
        <v>1242</v>
      </c>
      <c r="AT52" s="91"/>
      <c r="AU52" s="91"/>
      <c r="AZ52" s="92"/>
    </row>
    <row r="53" spans="1:52" ht="12.75">
      <c r="A53" s="42">
        <v>10</v>
      </c>
      <c r="B53" s="44" t="s">
        <v>1332</v>
      </c>
      <c r="C53" s="40">
        <v>3379</v>
      </c>
      <c r="D53" s="41">
        <v>33</v>
      </c>
      <c r="E53" s="17"/>
      <c r="F53" s="18"/>
      <c r="G53" s="10"/>
      <c r="H53" s="10"/>
      <c r="I53" s="10"/>
      <c r="J53" s="27"/>
      <c r="K53" s="31">
        <f>D53</f>
        <v>33</v>
      </c>
      <c r="L53" s="40">
        <v>851</v>
      </c>
      <c r="M53" s="41">
        <v>8</v>
      </c>
      <c r="N53" s="17"/>
      <c r="O53" s="18"/>
      <c r="P53" s="10"/>
      <c r="Q53" s="10"/>
      <c r="R53" s="10"/>
      <c r="S53" s="27"/>
      <c r="T53" s="31">
        <f>M53</f>
        <v>8</v>
      </c>
      <c r="U53" s="40">
        <v>2293</v>
      </c>
      <c r="V53" s="41">
        <v>22</v>
      </c>
      <c r="W53" s="17"/>
      <c r="X53" s="18"/>
      <c r="Y53" s="10"/>
      <c r="Z53" s="10"/>
      <c r="AA53" s="10"/>
      <c r="AB53" s="27"/>
      <c r="AC53" s="31">
        <f>V53</f>
        <v>22</v>
      </c>
      <c r="AD53" s="5">
        <f t="shared" si="2"/>
        <v>63</v>
      </c>
      <c r="AF53" s="91" t="s">
        <v>992</v>
      </c>
      <c r="AJ53" s="91" t="s">
        <v>293</v>
      </c>
      <c r="AN53" s="91" t="s">
        <v>1243</v>
      </c>
      <c r="AT53" s="91"/>
      <c r="AU53" s="91"/>
      <c r="AZ53" s="92"/>
    </row>
    <row r="54" spans="1:52" ht="12.75">
      <c r="A54" s="42">
        <v>11</v>
      </c>
      <c r="B54" s="36" t="s">
        <v>1331</v>
      </c>
      <c r="C54" s="19"/>
      <c r="D54" s="20"/>
      <c r="E54" s="19"/>
      <c r="F54" s="20"/>
      <c r="G54" s="38">
        <v>3</v>
      </c>
      <c r="H54" s="38">
        <f>G54*2</f>
        <v>6</v>
      </c>
      <c r="I54" s="38">
        <v>492</v>
      </c>
      <c r="J54" s="39">
        <v>4</v>
      </c>
      <c r="K54" s="32">
        <f>H54+J54</f>
        <v>10</v>
      </c>
      <c r="L54" s="19"/>
      <c r="M54" s="20"/>
      <c r="N54" s="19"/>
      <c r="O54" s="20"/>
      <c r="P54" s="38">
        <v>13</v>
      </c>
      <c r="Q54" s="38">
        <f>P54*2</f>
        <v>26</v>
      </c>
      <c r="R54" s="38">
        <v>634</v>
      </c>
      <c r="S54" s="39">
        <v>6</v>
      </c>
      <c r="T54" s="32">
        <f>Q54+S54</f>
        <v>32</v>
      </c>
      <c r="U54" s="19"/>
      <c r="V54" s="20"/>
      <c r="W54" s="19"/>
      <c r="X54" s="20"/>
      <c r="Y54" s="38">
        <v>0</v>
      </c>
      <c r="Z54" s="38">
        <f>Y54*2</f>
        <v>0</v>
      </c>
      <c r="AA54" s="38">
        <v>0</v>
      </c>
      <c r="AB54" s="39">
        <v>0</v>
      </c>
      <c r="AC54" s="32">
        <f>Z54+AB54</f>
        <v>0</v>
      </c>
      <c r="AD54" s="3">
        <f t="shared" si="2"/>
        <v>42</v>
      </c>
      <c r="AF54" s="91" t="s">
        <v>993</v>
      </c>
      <c r="AJ54" s="91" t="s">
        <v>1122</v>
      </c>
      <c r="AN54" s="91" t="s">
        <v>995</v>
      </c>
      <c r="AT54" s="91"/>
      <c r="AU54" s="91"/>
      <c r="AZ54" s="92"/>
    </row>
    <row r="55" spans="1:52" ht="13.5" thickBot="1">
      <c r="A55" s="42">
        <v>12</v>
      </c>
      <c r="B55" s="37" t="s">
        <v>1330</v>
      </c>
      <c r="C55" s="21"/>
      <c r="D55" s="22"/>
      <c r="E55" s="60">
        <v>38</v>
      </c>
      <c r="F55" s="61">
        <f>E55</f>
        <v>38</v>
      </c>
      <c r="G55" s="7"/>
      <c r="H55" s="7"/>
      <c r="I55" s="7"/>
      <c r="J55" s="29"/>
      <c r="K55" s="33">
        <f>F55</f>
        <v>38</v>
      </c>
      <c r="L55" s="21"/>
      <c r="M55" s="22"/>
      <c r="N55" s="60">
        <v>41</v>
      </c>
      <c r="O55" s="61">
        <f>N55</f>
        <v>41</v>
      </c>
      <c r="P55" s="7"/>
      <c r="Q55" s="7"/>
      <c r="R55" s="7"/>
      <c r="S55" s="29"/>
      <c r="T55" s="33">
        <f>O55</f>
        <v>41</v>
      </c>
      <c r="U55" s="21"/>
      <c r="V55" s="22"/>
      <c r="W55" s="60">
        <v>38</v>
      </c>
      <c r="X55" s="61">
        <f>W55</f>
        <v>38</v>
      </c>
      <c r="Y55" s="7"/>
      <c r="Z55" s="7"/>
      <c r="AA55" s="7"/>
      <c r="AB55" s="29"/>
      <c r="AC55" s="33">
        <f>X55</f>
        <v>38</v>
      </c>
      <c r="AD55" s="4">
        <f t="shared" si="2"/>
        <v>117</v>
      </c>
      <c r="AF55" s="91" t="s">
        <v>994</v>
      </c>
      <c r="AJ55" s="91" t="s">
        <v>94</v>
      </c>
      <c r="AN55" s="91" t="s">
        <v>1244</v>
      </c>
      <c r="AT55" s="91"/>
      <c r="AU55" s="91"/>
      <c r="AZ55" s="92"/>
    </row>
    <row r="56" spans="1:52" ht="12.75">
      <c r="A56" s="42">
        <v>13</v>
      </c>
      <c r="B56" s="44" t="s">
        <v>688</v>
      </c>
      <c r="C56" s="40">
        <v>0</v>
      </c>
      <c r="D56" s="41">
        <v>0</v>
      </c>
      <c r="E56" s="17"/>
      <c r="F56" s="18"/>
      <c r="G56" s="10"/>
      <c r="H56" s="10"/>
      <c r="I56" s="10"/>
      <c r="J56" s="27"/>
      <c r="K56" s="31">
        <f>D56</f>
        <v>0</v>
      </c>
      <c r="L56" s="40">
        <v>0</v>
      </c>
      <c r="M56" s="41">
        <v>0</v>
      </c>
      <c r="N56" s="17"/>
      <c r="O56" s="18"/>
      <c r="P56" s="10"/>
      <c r="Q56" s="10"/>
      <c r="R56" s="10"/>
      <c r="S56" s="27"/>
      <c r="T56" s="31">
        <f>M56</f>
        <v>0</v>
      </c>
      <c r="U56" s="40">
        <v>0</v>
      </c>
      <c r="V56" s="41">
        <v>0</v>
      </c>
      <c r="W56" s="17"/>
      <c r="X56" s="18"/>
      <c r="Y56" s="10"/>
      <c r="Z56" s="10"/>
      <c r="AA56" s="10"/>
      <c r="AB56" s="27"/>
      <c r="AC56" s="31">
        <f>V56</f>
        <v>0</v>
      </c>
      <c r="AD56" s="5">
        <f t="shared" si="2"/>
        <v>0</v>
      </c>
      <c r="AF56" s="91" t="s">
        <v>995</v>
      </c>
      <c r="AJ56" s="91" t="s">
        <v>1123</v>
      </c>
      <c r="AN56" s="91" t="s">
        <v>1245</v>
      </c>
      <c r="AT56" s="91"/>
      <c r="AU56" s="91"/>
      <c r="AZ56" s="92"/>
    </row>
    <row r="57" spans="1:52" ht="12.75">
      <c r="A57" s="42">
        <v>14</v>
      </c>
      <c r="B57" s="36" t="s">
        <v>691</v>
      </c>
      <c r="C57" s="19"/>
      <c r="D57" s="20"/>
      <c r="E57" s="19"/>
      <c r="F57" s="20"/>
      <c r="G57" s="38">
        <v>0</v>
      </c>
      <c r="H57" s="38">
        <f>G57*2</f>
        <v>0</v>
      </c>
      <c r="I57" s="38">
        <v>0</v>
      </c>
      <c r="J57" s="39">
        <v>0</v>
      </c>
      <c r="K57" s="32">
        <f>H57+J57</f>
        <v>0</v>
      </c>
      <c r="L57" s="19"/>
      <c r="M57" s="20"/>
      <c r="N57" s="19"/>
      <c r="O57" s="20"/>
      <c r="P57" s="38">
        <v>0</v>
      </c>
      <c r="Q57" s="38">
        <f>P57*2</f>
        <v>0</v>
      </c>
      <c r="R57" s="38">
        <v>0</v>
      </c>
      <c r="S57" s="39">
        <v>0</v>
      </c>
      <c r="T57" s="32">
        <f>Q57+S57</f>
        <v>0</v>
      </c>
      <c r="U57" s="19"/>
      <c r="V57" s="20"/>
      <c r="W57" s="19"/>
      <c r="X57" s="20"/>
      <c r="Y57" s="38">
        <v>0</v>
      </c>
      <c r="Z57" s="38">
        <f>Y57*2</f>
        <v>0</v>
      </c>
      <c r="AA57" s="38">
        <v>0</v>
      </c>
      <c r="AB57" s="39">
        <v>0</v>
      </c>
      <c r="AC57" s="32">
        <f>Z57+AB57</f>
        <v>0</v>
      </c>
      <c r="AD57" s="3">
        <f t="shared" si="2"/>
        <v>0</v>
      </c>
      <c r="AF57" s="91" t="s">
        <v>996</v>
      </c>
      <c r="AJ57" s="91" t="s">
        <v>1124</v>
      </c>
      <c r="AN57" s="91" t="s">
        <v>1246</v>
      </c>
      <c r="AT57" s="91"/>
      <c r="AU57" s="91"/>
      <c r="AZ57" s="92"/>
    </row>
    <row r="58" spans="1:52" ht="13.5" thickBot="1">
      <c r="A58" s="42">
        <v>15</v>
      </c>
      <c r="B58" s="37" t="s">
        <v>690</v>
      </c>
      <c r="C58" s="21"/>
      <c r="D58" s="22"/>
      <c r="E58" s="60">
        <v>0</v>
      </c>
      <c r="F58" s="61">
        <f>E58</f>
        <v>0</v>
      </c>
      <c r="G58" s="7"/>
      <c r="H58" s="7"/>
      <c r="I58" s="7"/>
      <c r="J58" s="29"/>
      <c r="K58" s="33">
        <f>F58</f>
        <v>0</v>
      </c>
      <c r="L58" s="21"/>
      <c r="M58" s="22"/>
      <c r="N58" s="60">
        <v>0</v>
      </c>
      <c r="O58" s="61">
        <f>N58</f>
        <v>0</v>
      </c>
      <c r="P58" s="7"/>
      <c r="Q58" s="7"/>
      <c r="R58" s="7"/>
      <c r="S58" s="29"/>
      <c r="T58" s="33">
        <f>O58</f>
        <v>0</v>
      </c>
      <c r="U58" s="21"/>
      <c r="V58" s="22"/>
      <c r="W58" s="60">
        <v>0</v>
      </c>
      <c r="X58" s="61">
        <f>W58</f>
        <v>0</v>
      </c>
      <c r="Y58" s="7"/>
      <c r="Z58" s="7"/>
      <c r="AA58" s="7"/>
      <c r="AB58" s="29"/>
      <c r="AC58" s="33">
        <f>X58</f>
        <v>0</v>
      </c>
      <c r="AD58" s="4">
        <f t="shared" si="2"/>
        <v>0</v>
      </c>
      <c r="AF58" s="91" t="s">
        <v>997</v>
      </c>
      <c r="AJ58" s="91" t="s">
        <v>1125</v>
      </c>
      <c r="AN58" s="64" t="s">
        <v>109</v>
      </c>
      <c r="AT58" s="91"/>
      <c r="AU58" s="91"/>
      <c r="AZ58" s="92"/>
    </row>
    <row r="59" spans="1:52" ht="12.75">
      <c r="A59" s="42">
        <v>16</v>
      </c>
      <c r="B59" s="44" t="s">
        <v>491</v>
      </c>
      <c r="C59" s="40">
        <v>6008</v>
      </c>
      <c r="D59" s="41">
        <v>60</v>
      </c>
      <c r="E59" s="17"/>
      <c r="F59" s="18"/>
      <c r="G59" s="10"/>
      <c r="H59" s="10"/>
      <c r="I59" s="10"/>
      <c r="J59" s="27"/>
      <c r="K59" s="31">
        <f>D59</f>
        <v>60</v>
      </c>
      <c r="L59" s="40">
        <v>3604</v>
      </c>
      <c r="M59" s="41">
        <v>36</v>
      </c>
      <c r="N59" s="17"/>
      <c r="O59" s="18"/>
      <c r="P59" s="10"/>
      <c r="Q59" s="10"/>
      <c r="R59" s="10"/>
      <c r="S59" s="27"/>
      <c r="T59" s="31">
        <f>M59</f>
        <v>36</v>
      </c>
      <c r="U59" s="40">
        <v>2600</v>
      </c>
      <c r="V59" s="41">
        <v>26</v>
      </c>
      <c r="W59" s="17"/>
      <c r="X59" s="18"/>
      <c r="Y59" s="10"/>
      <c r="Z59" s="10"/>
      <c r="AA59" s="10"/>
      <c r="AB59" s="27"/>
      <c r="AC59" s="31">
        <f>V59</f>
        <v>26</v>
      </c>
      <c r="AD59" s="5">
        <f t="shared" si="2"/>
        <v>122</v>
      </c>
      <c r="AF59" s="91" t="s">
        <v>998</v>
      </c>
      <c r="AJ59" s="91" t="s">
        <v>1126</v>
      </c>
      <c r="AN59" s="91" t="s">
        <v>1247</v>
      </c>
      <c r="AT59" s="91"/>
      <c r="AU59" s="91"/>
      <c r="AZ59" s="92"/>
    </row>
    <row r="60" spans="1:52" ht="12.75">
      <c r="A60" s="42">
        <v>17</v>
      </c>
      <c r="B60" s="36" t="s">
        <v>492</v>
      </c>
      <c r="C60" s="19"/>
      <c r="D60" s="20"/>
      <c r="E60" s="19"/>
      <c r="F60" s="20"/>
      <c r="G60" s="38">
        <v>2</v>
      </c>
      <c r="H60" s="38">
        <f>G60*2</f>
        <v>4</v>
      </c>
      <c r="I60" s="38">
        <v>207</v>
      </c>
      <c r="J60" s="39">
        <v>2</v>
      </c>
      <c r="K60" s="32">
        <f>H60+J60</f>
        <v>6</v>
      </c>
      <c r="L60" s="19"/>
      <c r="M60" s="20"/>
      <c r="N60" s="19"/>
      <c r="O60" s="20"/>
      <c r="P60" s="38">
        <v>20</v>
      </c>
      <c r="Q60" s="38">
        <f>P60*2</f>
        <v>40</v>
      </c>
      <c r="R60" s="38">
        <v>961</v>
      </c>
      <c r="S60" s="39">
        <v>9</v>
      </c>
      <c r="T60" s="32">
        <f>Q60+S60</f>
        <v>49</v>
      </c>
      <c r="U60" s="19"/>
      <c r="V60" s="20"/>
      <c r="W60" s="19"/>
      <c r="X60" s="20"/>
      <c r="Y60" s="38">
        <v>2</v>
      </c>
      <c r="Z60" s="38">
        <f>Y60*2</f>
        <v>4</v>
      </c>
      <c r="AA60" s="38">
        <v>995</v>
      </c>
      <c r="AB60" s="39">
        <v>9</v>
      </c>
      <c r="AC60" s="32">
        <f>Z60+AB60</f>
        <v>13</v>
      </c>
      <c r="AD60" s="3">
        <f t="shared" si="2"/>
        <v>68</v>
      </c>
      <c r="AF60" s="91" t="s">
        <v>999</v>
      </c>
      <c r="AJ60" s="91" t="s">
        <v>1127</v>
      </c>
      <c r="AN60" s="91" t="s">
        <v>1248</v>
      </c>
      <c r="AT60" s="91"/>
      <c r="AU60" s="91"/>
      <c r="AZ60" s="92"/>
    </row>
    <row r="61" spans="1:52" ht="16.5" thickBot="1">
      <c r="A61" s="42">
        <v>18</v>
      </c>
      <c r="B61" s="256" t="s">
        <v>676</v>
      </c>
      <c r="C61" s="257"/>
      <c r="D61" s="258"/>
      <c r="E61" s="259">
        <v>73</v>
      </c>
      <c r="F61" s="260">
        <f>E61</f>
        <v>73</v>
      </c>
      <c r="G61" s="261"/>
      <c r="H61" s="261"/>
      <c r="I61" s="261"/>
      <c r="J61" s="262"/>
      <c r="K61" s="263">
        <f>F61</f>
        <v>73</v>
      </c>
      <c r="L61" s="257"/>
      <c r="M61" s="258"/>
      <c r="N61" s="259">
        <v>53</v>
      </c>
      <c r="O61" s="260">
        <f>N61</f>
        <v>53</v>
      </c>
      <c r="P61" s="261"/>
      <c r="Q61" s="261"/>
      <c r="R61" s="261"/>
      <c r="S61" s="262"/>
      <c r="T61" s="263">
        <f>O61</f>
        <v>53</v>
      </c>
      <c r="U61" s="257"/>
      <c r="V61" s="258"/>
      <c r="W61" s="259">
        <v>43</v>
      </c>
      <c r="X61" s="260">
        <f>W61</f>
        <v>43</v>
      </c>
      <c r="Y61" s="261"/>
      <c r="Z61" s="261"/>
      <c r="AA61" s="261"/>
      <c r="AB61" s="262"/>
      <c r="AC61" s="263">
        <f>X61</f>
        <v>43</v>
      </c>
      <c r="AD61" s="264">
        <f t="shared" si="2"/>
        <v>169</v>
      </c>
      <c r="AF61" s="91" t="s">
        <v>1000</v>
      </c>
      <c r="AJ61" s="91" t="s">
        <v>1128</v>
      </c>
      <c r="AN61" s="91" t="s">
        <v>1249</v>
      </c>
      <c r="AT61" s="91"/>
      <c r="AU61" s="91"/>
      <c r="AX61" s="113"/>
      <c r="AZ61" s="92"/>
    </row>
    <row r="62" spans="1:52" ht="12.75">
      <c r="A62" s="42">
        <v>19</v>
      </c>
      <c r="B62" s="231" t="s">
        <v>1329</v>
      </c>
      <c r="C62" s="265">
        <v>3624</v>
      </c>
      <c r="D62" s="266">
        <v>36</v>
      </c>
      <c r="E62" s="267"/>
      <c r="F62" s="268"/>
      <c r="G62" s="269"/>
      <c r="H62" s="269"/>
      <c r="I62" s="269"/>
      <c r="J62" s="270"/>
      <c r="K62" s="271">
        <f>D62</f>
        <v>36</v>
      </c>
      <c r="L62" s="265">
        <v>3300</v>
      </c>
      <c r="M62" s="266">
        <v>33</v>
      </c>
      <c r="N62" s="267"/>
      <c r="O62" s="268"/>
      <c r="P62" s="269"/>
      <c r="Q62" s="269"/>
      <c r="R62" s="269"/>
      <c r="S62" s="270"/>
      <c r="T62" s="271">
        <f>M62</f>
        <v>33</v>
      </c>
      <c r="U62" s="265">
        <v>2976</v>
      </c>
      <c r="V62" s="266">
        <v>29</v>
      </c>
      <c r="W62" s="267"/>
      <c r="X62" s="268"/>
      <c r="Y62" s="269"/>
      <c r="Z62" s="269"/>
      <c r="AA62" s="269"/>
      <c r="AB62" s="270"/>
      <c r="AC62" s="271">
        <f>V62</f>
        <v>29</v>
      </c>
      <c r="AD62" s="5">
        <f t="shared" si="2"/>
        <v>98</v>
      </c>
      <c r="AF62" s="91" t="s">
        <v>1001</v>
      </c>
      <c r="AJ62" s="64" t="s">
        <v>749</v>
      </c>
      <c r="AN62" s="91" t="s">
        <v>1250</v>
      </c>
      <c r="AT62" s="91"/>
      <c r="AU62" s="91"/>
      <c r="AZ62" s="92"/>
    </row>
    <row r="63" spans="1:52" ht="12.75">
      <c r="A63" s="42">
        <v>20</v>
      </c>
      <c r="B63" s="233" t="s">
        <v>661</v>
      </c>
      <c r="C63" s="19"/>
      <c r="D63" s="20"/>
      <c r="E63" s="19"/>
      <c r="F63" s="20"/>
      <c r="G63" s="38">
        <v>7</v>
      </c>
      <c r="H63" s="38">
        <f>G63*2</f>
        <v>14</v>
      </c>
      <c r="I63" s="38">
        <v>1268</v>
      </c>
      <c r="J63" s="39">
        <v>12</v>
      </c>
      <c r="K63" s="32">
        <f>H63+J63</f>
        <v>26</v>
      </c>
      <c r="L63" s="19"/>
      <c r="M63" s="20"/>
      <c r="N63" s="19"/>
      <c r="O63" s="20"/>
      <c r="P63" s="38">
        <v>14</v>
      </c>
      <c r="Q63" s="38">
        <f>P63*2</f>
        <v>28</v>
      </c>
      <c r="R63" s="38">
        <v>1219</v>
      </c>
      <c r="S63" s="39">
        <v>12</v>
      </c>
      <c r="T63" s="32">
        <f>Q63+S63</f>
        <v>40</v>
      </c>
      <c r="U63" s="19"/>
      <c r="V63" s="20"/>
      <c r="W63" s="19"/>
      <c r="X63" s="20"/>
      <c r="Y63" s="38">
        <v>15</v>
      </c>
      <c r="Z63" s="38">
        <f>Y63*2</f>
        <v>30</v>
      </c>
      <c r="AA63" s="38">
        <v>350</v>
      </c>
      <c r="AB63" s="39">
        <v>3</v>
      </c>
      <c r="AC63" s="32">
        <f>Z63+AB63</f>
        <v>33</v>
      </c>
      <c r="AD63" s="3">
        <f t="shared" si="2"/>
        <v>99</v>
      </c>
      <c r="AF63" s="91" t="s">
        <v>1002</v>
      </c>
      <c r="AJ63" s="91" t="s">
        <v>1129</v>
      </c>
      <c r="AN63" s="91" t="s">
        <v>1251</v>
      </c>
      <c r="AT63" s="91"/>
      <c r="AU63" s="91"/>
      <c r="AZ63" s="92"/>
    </row>
    <row r="64" spans="1:52" ht="13.5" thickBot="1">
      <c r="A64" s="42">
        <v>21</v>
      </c>
      <c r="B64" s="273" t="s">
        <v>687</v>
      </c>
      <c r="C64" s="21"/>
      <c r="D64" s="22"/>
      <c r="E64" s="60">
        <v>64</v>
      </c>
      <c r="F64" s="61">
        <f>E64</f>
        <v>64</v>
      </c>
      <c r="G64" s="7"/>
      <c r="H64" s="7"/>
      <c r="I64" s="7"/>
      <c r="J64" s="29"/>
      <c r="K64" s="33">
        <f>F64</f>
        <v>64</v>
      </c>
      <c r="L64" s="21"/>
      <c r="M64" s="22"/>
      <c r="N64" s="60">
        <v>57</v>
      </c>
      <c r="O64" s="61">
        <f>N64</f>
        <v>57</v>
      </c>
      <c r="P64" s="7"/>
      <c r="Q64" s="7"/>
      <c r="R64" s="7"/>
      <c r="S64" s="29"/>
      <c r="T64" s="33">
        <f>O64</f>
        <v>57</v>
      </c>
      <c r="U64" s="21"/>
      <c r="V64" s="22"/>
      <c r="W64" s="60">
        <v>36</v>
      </c>
      <c r="X64" s="61">
        <f>W64</f>
        <v>36</v>
      </c>
      <c r="Y64" s="7"/>
      <c r="Z64" s="7"/>
      <c r="AA64" s="7"/>
      <c r="AB64" s="29"/>
      <c r="AC64" s="33">
        <f>X64</f>
        <v>36</v>
      </c>
      <c r="AD64" s="4">
        <f t="shared" si="2"/>
        <v>157</v>
      </c>
      <c r="AF64" s="124" t="s">
        <v>485</v>
      </c>
      <c r="AJ64" s="91" t="s">
        <v>1130</v>
      </c>
      <c r="AN64" s="91" t="s">
        <v>1252</v>
      </c>
      <c r="AT64" s="91"/>
      <c r="AU64" s="91"/>
      <c r="AZ64" s="92"/>
    </row>
    <row r="65" spans="1:52" ht="12.75">
      <c r="A65" s="42">
        <v>22</v>
      </c>
      <c r="B65" s="231" t="s">
        <v>1328</v>
      </c>
      <c r="C65" s="265">
        <v>8289</v>
      </c>
      <c r="D65" s="266">
        <v>82</v>
      </c>
      <c r="E65" s="267"/>
      <c r="F65" s="268"/>
      <c r="G65" s="269"/>
      <c r="H65" s="269"/>
      <c r="I65" s="269"/>
      <c r="J65" s="270"/>
      <c r="K65" s="271">
        <f>D65</f>
        <v>82</v>
      </c>
      <c r="L65" s="265">
        <v>3760</v>
      </c>
      <c r="M65" s="266">
        <v>37</v>
      </c>
      <c r="N65" s="267"/>
      <c r="O65" s="268"/>
      <c r="P65" s="269"/>
      <c r="Q65" s="269"/>
      <c r="R65" s="269"/>
      <c r="S65" s="270"/>
      <c r="T65" s="271">
        <f>M65</f>
        <v>37</v>
      </c>
      <c r="U65" s="265">
        <v>4143</v>
      </c>
      <c r="V65" s="266">
        <v>41</v>
      </c>
      <c r="W65" s="267"/>
      <c r="X65" s="268"/>
      <c r="Y65" s="269"/>
      <c r="Z65" s="269"/>
      <c r="AA65" s="269"/>
      <c r="AB65" s="270"/>
      <c r="AC65" s="271">
        <f>V65</f>
        <v>41</v>
      </c>
      <c r="AD65" s="5">
        <f t="shared" si="2"/>
        <v>160</v>
      </c>
      <c r="AF65" s="91" t="s">
        <v>1003</v>
      </c>
      <c r="AJ65" s="91" t="s">
        <v>1131</v>
      </c>
      <c r="AN65" s="64" t="s">
        <v>63</v>
      </c>
      <c r="AT65" s="91"/>
      <c r="AU65" s="91"/>
      <c r="AZ65" s="92"/>
    </row>
    <row r="66" spans="1:52" ht="12.75">
      <c r="A66" s="42">
        <v>23</v>
      </c>
      <c r="B66" s="233" t="s">
        <v>1326</v>
      </c>
      <c r="C66" s="19"/>
      <c r="D66" s="20"/>
      <c r="E66" s="19"/>
      <c r="F66" s="20"/>
      <c r="G66" s="38">
        <v>8</v>
      </c>
      <c r="H66" s="38">
        <f>G66*2</f>
        <v>16</v>
      </c>
      <c r="I66" s="38">
        <v>1730</v>
      </c>
      <c r="J66" s="39">
        <v>17</v>
      </c>
      <c r="K66" s="32">
        <f>H66+J66</f>
        <v>33</v>
      </c>
      <c r="L66" s="19"/>
      <c r="M66" s="20"/>
      <c r="N66" s="19"/>
      <c r="O66" s="20"/>
      <c r="P66" s="38">
        <v>12</v>
      </c>
      <c r="Q66" s="38">
        <f>P66*2</f>
        <v>24</v>
      </c>
      <c r="R66" s="38">
        <v>563</v>
      </c>
      <c r="S66" s="39">
        <v>5</v>
      </c>
      <c r="T66" s="32">
        <f>Q66+S66</f>
        <v>29</v>
      </c>
      <c r="U66" s="19"/>
      <c r="V66" s="20"/>
      <c r="W66" s="19"/>
      <c r="X66" s="20"/>
      <c r="Y66" s="38">
        <v>0</v>
      </c>
      <c r="Z66" s="38">
        <f>Y66*2</f>
        <v>0</v>
      </c>
      <c r="AA66" s="38">
        <v>0</v>
      </c>
      <c r="AB66" s="39">
        <v>0</v>
      </c>
      <c r="AC66" s="32">
        <f>Z66+AB66</f>
        <v>0</v>
      </c>
      <c r="AD66" s="3">
        <f t="shared" si="2"/>
        <v>62</v>
      </c>
      <c r="AF66" s="91" t="s">
        <v>1004</v>
      </c>
      <c r="AJ66" s="91" t="s">
        <v>1132</v>
      </c>
      <c r="AN66" s="91" t="s">
        <v>1253</v>
      </c>
      <c r="AT66" s="91"/>
      <c r="AU66" s="91"/>
      <c r="AZ66" s="92"/>
    </row>
    <row r="67" spans="1:52" ht="13.5" thickBot="1">
      <c r="A67" s="272">
        <v>24</v>
      </c>
      <c r="B67" s="273" t="s">
        <v>1327</v>
      </c>
      <c r="C67" s="21"/>
      <c r="D67" s="22"/>
      <c r="E67" s="60">
        <v>48</v>
      </c>
      <c r="F67" s="61">
        <f>E67</f>
        <v>48</v>
      </c>
      <c r="G67" s="7"/>
      <c r="H67" s="7"/>
      <c r="I67" s="7"/>
      <c r="J67" s="29"/>
      <c r="K67" s="33">
        <f>F67</f>
        <v>48</v>
      </c>
      <c r="L67" s="21"/>
      <c r="M67" s="22"/>
      <c r="N67" s="60">
        <v>38</v>
      </c>
      <c r="O67" s="61">
        <f>N67</f>
        <v>38</v>
      </c>
      <c r="P67" s="7"/>
      <c r="Q67" s="7"/>
      <c r="R67" s="7"/>
      <c r="S67" s="29"/>
      <c r="T67" s="33">
        <f>O67</f>
        <v>38</v>
      </c>
      <c r="U67" s="21"/>
      <c r="V67" s="22"/>
      <c r="W67" s="60">
        <v>50</v>
      </c>
      <c r="X67" s="61">
        <f>W67</f>
        <v>50</v>
      </c>
      <c r="Y67" s="7"/>
      <c r="Z67" s="7"/>
      <c r="AA67" s="7"/>
      <c r="AB67" s="29"/>
      <c r="AC67" s="33">
        <f>X67</f>
        <v>50</v>
      </c>
      <c r="AD67" s="4">
        <f t="shared" si="2"/>
        <v>136</v>
      </c>
      <c r="AF67" s="91" t="s">
        <v>1005</v>
      </c>
      <c r="AJ67" s="91" t="s">
        <v>1133</v>
      </c>
      <c r="AN67" s="91" t="s">
        <v>1254</v>
      </c>
      <c r="AT67" s="91"/>
      <c r="AU67" s="91"/>
      <c r="AZ67" s="92"/>
    </row>
    <row r="68" spans="1:52" ht="12.75">
      <c r="A68" s="63"/>
      <c r="B68" s="63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14"/>
      <c r="AF68" s="91" t="s">
        <v>1006</v>
      </c>
      <c r="AJ68" s="91" t="s">
        <v>995</v>
      </c>
      <c r="AN68" s="91" t="s">
        <v>1255</v>
      </c>
      <c r="AT68" s="91"/>
      <c r="AU68" s="91"/>
      <c r="AZ68" s="92"/>
    </row>
    <row r="69" spans="32:52" ht="12.75">
      <c r="AF69" s="91" t="s">
        <v>1007</v>
      </c>
      <c r="AJ69" s="91" t="s">
        <v>1134</v>
      </c>
      <c r="AN69" s="124" t="s">
        <v>47</v>
      </c>
      <c r="AT69" s="91"/>
      <c r="AU69" s="91"/>
      <c r="AZ69" s="91"/>
    </row>
    <row r="70" spans="2:40" s="91" customFormat="1" ht="12.75">
      <c r="B70" s="151" t="s">
        <v>373</v>
      </c>
      <c r="AF70" s="124" t="s">
        <v>1008</v>
      </c>
      <c r="AG70" s="124"/>
      <c r="AJ70" s="91" t="s">
        <v>1135</v>
      </c>
      <c r="AN70" s="91" t="s">
        <v>1256</v>
      </c>
    </row>
    <row r="71" spans="5:52" ht="13.5" thickBot="1">
      <c r="E71" s="64"/>
      <c r="N71" s="64"/>
      <c r="W71" s="64"/>
      <c r="AF71" s="91" t="s">
        <v>1009</v>
      </c>
      <c r="AJ71" s="91" t="s">
        <v>1136</v>
      </c>
      <c r="AN71" s="91" t="s">
        <v>1257</v>
      </c>
      <c r="AT71" s="91"/>
      <c r="AU71" s="91"/>
      <c r="AZ71" s="91"/>
    </row>
    <row r="72" spans="1:52" ht="37.5" customHeight="1" thickBot="1">
      <c r="A72" s="71"/>
      <c r="B72" s="72" t="s">
        <v>37</v>
      </c>
      <c r="C72" s="73"/>
      <c r="D72" s="74" t="s">
        <v>40</v>
      </c>
      <c r="E72" s="75" t="s">
        <v>38</v>
      </c>
      <c r="G72" s="93" t="s">
        <v>39</v>
      </c>
      <c r="H72" s="94"/>
      <c r="L72" s="71"/>
      <c r="M72" s="80" t="s">
        <v>42</v>
      </c>
      <c r="N72" s="81" t="s">
        <v>38</v>
      </c>
      <c r="U72" s="71"/>
      <c r="V72" s="80" t="s">
        <v>43</v>
      </c>
      <c r="W72" s="81" t="s">
        <v>38</v>
      </c>
      <c r="AD72" s="75" t="s">
        <v>41</v>
      </c>
      <c r="AF72" s="64" t="s">
        <v>411</v>
      </c>
      <c r="AJ72" s="91" t="s">
        <v>1137</v>
      </c>
      <c r="AN72" s="91" t="s">
        <v>1258</v>
      </c>
      <c r="AT72" s="91"/>
      <c r="AU72" s="91"/>
      <c r="AZ72" s="91"/>
    </row>
    <row r="73" spans="1:52" ht="12.75">
      <c r="A73" s="55">
        <v>1</v>
      </c>
      <c r="B73" s="153" t="s">
        <v>359</v>
      </c>
      <c r="C73" s="85"/>
      <c r="D73" s="69">
        <f>K44+K45+K46</f>
        <v>133</v>
      </c>
      <c r="E73" s="70">
        <v>8</v>
      </c>
      <c r="G73" s="90" t="s">
        <v>10</v>
      </c>
      <c r="H73" s="91"/>
      <c r="I73" s="92"/>
      <c r="L73" s="55">
        <v>1</v>
      </c>
      <c r="M73" s="69">
        <f>T44+T45+T46</f>
        <v>137</v>
      </c>
      <c r="N73" s="79">
        <v>8</v>
      </c>
      <c r="U73" s="274">
        <v>1</v>
      </c>
      <c r="V73" s="69">
        <f>AC44+AC45+AC46</f>
        <v>100</v>
      </c>
      <c r="W73" s="79">
        <v>12</v>
      </c>
      <c r="AD73" s="82">
        <f aca="true" t="shared" si="3" ref="AD73:AD79">W73+N73+E73</f>
        <v>28</v>
      </c>
      <c r="AF73" s="91" t="s">
        <v>1010</v>
      </c>
      <c r="AJ73" s="91" t="s">
        <v>473</v>
      </c>
      <c r="AN73" s="124" t="s">
        <v>1259</v>
      </c>
      <c r="AO73" s="124"/>
      <c r="AP73" s="124"/>
      <c r="AT73" s="91"/>
      <c r="AU73" s="91"/>
      <c r="AZ73" s="91"/>
    </row>
    <row r="74" spans="1:52" ht="12.75">
      <c r="A74" s="56">
        <v>2</v>
      </c>
      <c r="B74" s="154" t="s">
        <v>48</v>
      </c>
      <c r="C74" s="86"/>
      <c r="D74" s="65">
        <f>K47+K48+K49</f>
        <v>125</v>
      </c>
      <c r="E74" s="67">
        <v>5</v>
      </c>
      <c r="G74" s="90" t="s">
        <v>11</v>
      </c>
      <c r="H74" s="91"/>
      <c r="I74" s="92"/>
      <c r="L74" s="56">
        <v>2</v>
      </c>
      <c r="M74" s="65">
        <f>T47+T48+T49</f>
        <v>180</v>
      </c>
      <c r="N74" s="77">
        <v>12</v>
      </c>
      <c r="U74" s="56">
        <v>2</v>
      </c>
      <c r="V74" s="65">
        <f>AC47+AC48+AC49</f>
        <v>82</v>
      </c>
      <c r="W74" s="77">
        <v>6</v>
      </c>
      <c r="AD74" s="70">
        <f t="shared" si="3"/>
        <v>23</v>
      </c>
      <c r="AF74" s="91" t="s">
        <v>1011</v>
      </c>
      <c r="AJ74" s="91" t="s">
        <v>1138</v>
      </c>
      <c r="AN74" s="124" t="s">
        <v>1260</v>
      </c>
      <c r="AO74" s="124"/>
      <c r="AP74" s="124"/>
      <c r="AT74" s="91"/>
      <c r="AU74" s="91"/>
      <c r="AZ74" s="91"/>
    </row>
    <row r="75" spans="1:52" ht="12.75">
      <c r="A75" s="56">
        <v>3</v>
      </c>
      <c r="B75" s="154" t="s">
        <v>361</v>
      </c>
      <c r="C75" s="86"/>
      <c r="D75" s="65">
        <f>K50+K51+K52</f>
        <v>50</v>
      </c>
      <c r="E75" s="67">
        <v>3</v>
      </c>
      <c r="G75" s="90" t="s">
        <v>12</v>
      </c>
      <c r="H75" s="91"/>
      <c r="I75" s="92"/>
      <c r="L75" s="56">
        <v>3</v>
      </c>
      <c r="M75" s="65">
        <f>T50+T51+T52</f>
        <v>46</v>
      </c>
      <c r="N75" s="77">
        <v>3</v>
      </c>
      <c r="U75" s="56">
        <v>3</v>
      </c>
      <c r="V75" s="65">
        <f>AC50+AC51+AC52</f>
        <v>64</v>
      </c>
      <c r="W75" s="77">
        <v>4</v>
      </c>
      <c r="AD75" s="70">
        <f t="shared" si="3"/>
        <v>10</v>
      </c>
      <c r="AF75" s="91" t="s">
        <v>1012</v>
      </c>
      <c r="AJ75" s="91" t="s">
        <v>1139</v>
      </c>
      <c r="AN75" s="91" t="s">
        <v>1261</v>
      </c>
      <c r="AT75" s="91"/>
      <c r="AU75" s="91"/>
      <c r="AZ75" s="91"/>
    </row>
    <row r="76" spans="1:52" ht="12.75">
      <c r="A76" s="56">
        <v>4</v>
      </c>
      <c r="B76" s="154" t="s">
        <v>360</v>
      </c>
      <c r="C76" s="86"/>
      <c r="D76" s="65">
        <f>K53+K54+K55</f>
        <v>81</v>
      </c>
      <c r="E76" s="67">
        <v>4</v>
      </c>
      <c r="G76" s="90" t="s">
        <v>13</v>
      </c>
      <c r="H76" s="91"/>
      <c r="I76" s="92"/>
      <c r="J76" s="9"/>
      <c r="K76" s="9"/>
      <c r="L76" s="56">
        <v>4</v>
      </c>
      <c r="M76" s="65">
        <f>T53+T54+T55</f>
        <v>81</v>
      </c>
      <c r="N76" s="77">
        <v>4</v>
      </c>
      <c r="U76" s="56">
        <v>4</v>
      </c>
      <c r="V76" s="65">
        <f>AC53+AC54+AC55</f>
        <v>60</v>
      </c>
      <c r="W76" s="77">
        <v>3</v>
      </c>
      <c r="AC76" s="63"/>
      <c r="AD76" s="70">
        <f t="shared" si="3"/>
        <v>11</v>
      </c>
      <c r="AF76" s="91" t="s">
        <v>1013</v>
      </c>
      <c r="AJ76" s="91" t="s">
        <v>1140</v>
      </c>
      <c r="AN76" s="91" t="s">
        <v>1262</v>
      </c>
      <c r="AT76" s="91"/>
      <c r="AU76" s="91"/>
      <c r="AZ76" s="91"/>
    </row>
    <row r="77" spans="1:52" ht="12.75">
      <c r="A77" s="56">
        <v>5</v>
      </c>
      <c r="B77" s="154" t="s">
        <v>362</v>
      </c>
      <c r="C77" s="86"/>
      <c r="D77" s="65">
        <f>K56+K57+K58</f>
        <v>0</v>
      </c>
      <c r="E77" s="67">
        <v>0</v>
      </c>
      <c r="G77" s="90" t="s">
        <v>14</v>
      </c>
      <c r="H77" s="91"/>
      <c r="I77" s="92"/>
      <c r="J77" s="9"/>
      <c r="K77" s="9"/>
      <c r="L77" s="56">
        <v>5</v>
      </c>
      <c r="M77" s="65">
        <f>T56+T57+T58</f>
        <v>0</v>
      </c>
      <c r="N77" s="77">
        <v>0</v>
      </c>
      <c r="U77" s="56">
        <v>5</v>
      </c>
      <c r="V77" s="65">
        <f>AC56+AC57+AC58</f>
        <v>0</v>
      </c>
      <c r="W77" s="77">
        <v>0</v>
      </c>
      <c r="AC77" s="63"/>
      <c r="AD77" s="70">
        <f t="shared" si="3"/>
        <v>0</v>
      </c>
      <c r="AF77" s="91" t="s">
        <v>1014</v>
      </c>
      <c r="AJ77" s="91" t="s">
        <v>1141</v>
      </c>
      <c r="AN77" s="91" t="s">
        <v>1050</v>
      </c>
      <c r="AT77" s="91"/>
      <c r="AU77" s="91"/>
      <c r="AZ77" s="91"/>
    </row>
    <row r="78" spans="1:52" ht="12.75">
      <c r="A78" s="56">
        <v>6</v>
      </c>
      <c r="B78" s="154" t="s">
        <v>662</v>
      </c>
      <c r="C78" s="86"/>
      <c r="D78" s="65">
        <f>K59+K60+K61</f>
        <v>139</v>
      </c>
      <c r="E78" s="67">
        <v>10</v>
      </c>
      <c r="G78" s="90" t="s">
        <v>664</v>
      </c>
      <c r="H78" s="91"/>
      <c r="I78" s="91"/>
      <c r="J78" s="9"/>
      <c r="K78" s="9"/>
      <c r="L78" s="56">
        <v>6</v>
      </c>
      <c r="M78" s="65">
        <f>T59+T60+T61</f>
        <v>138</v>
      </c>
      <c r="N78" s="77">
        <v>10</v>
      </c>
      <c r="U78" s="56">
        <v>6</v>
      </c>
      <c r="V78" s="65">
        <f>AC59+AC60+AC61</f>
        <v>82</v>
      </c>
      <c r="W78" s="77">
        <v>6</v>
      </c>
      <c r="AC78" s="63"/>
      <c r="AD78" s="70">
        <f t="shared" si="3"/>
        <v>26</v>
      </c>
      <c r="AF78" s="64" t="s">
        <v>63</v>
      </c>
      <c r="AJ78" s="91" t="s">
        <v>1142</v>
      </c>
      <c r="AN78" s="91" t="s">
        <v>1263</v>
      </c>
      <c r="AT78" s="91"/>
      <c r="AU78" s="91"/>
      <c r="AZ78" s="91"/>
    </row>
    <row r="79" spans="1:52" ht="12.75">
      <c r="A79" s="56">
        <v>7</v>
      </c>
      <c r="B79" s="110" t="s">
        <v>663</v>
      </c>
      <c r="C79" s="86"/>
      <c r="D79" s="66">
        <f>K64+K63+K62</f>
        <v>126</v>
      </c>
      <c r="E79" s="67">
        <v>6</v>
      </c>
      <c r="G79" s="90" t="s">
        <v>665</v>
      </c>
      <c r="H79" s="91"/>
      <c r="I79" s="91"/>
      <c r="J79" s="9"/>
      <c r="K79" s="9"/>
      <c r="L79" s="56">
        <v>7</v>
      </c>
      <c r="M79" s="66">
        <f>T64+T63+T62</f>
        <v>130</v>
      </c>
      <c r="N79" s="77">
        <v>6</v>
      </c>
      <c r="U79" s="56">
        <v>7</v>
      </c>
      <c r="V79" s="66">
        <f>AC64+AC63+AC62</f>
        <v>98</v>
      </c>
      <c r="W79" s="77">
        <v>10</v>
      </c>
      <c r="AC79" s="63"/>
      <c r="AD79" s="70">
        <f t="shared" si="3"/>
        <v>22</v>
      </c>
      <c r="AF79" s="91" t="s">
        <v>1015</v>
      </c>
      <c r="AJ79" s="91" t="s">
        <v>1143</v>
      </c>
      <c r="AN79" s="91" t="s">
        <v>1264</v>
      </c>
      <c r="AT79" s="91"/>
      <c r="AU79" s="91"/>
      <c r="AZ79" s="91"/>
    </row>
    <row r="80" spans="1:52" ht="13.5" thickBot="1">
      <c r="A80" s="57">
        <v>8</v>
      </c>
      <c r="B80" s="62" t="s">
        <v>1333</v>
      </c>
      <c r="C80" s="87"/>
      <c r="D80" s="76">
        <f>K65+K66+K67</f>
        <v>163</v>
      </c>
      <c r="E80" s="68">
        <v>12</v>
      </c>
      <c r="I80" s="9"/>
      <c r="J80" s="9"/>
      <c r="K80" s="9"/>
      <c r="L80" s="57">
        <v>8</v>
      </c>
      <c r="M80" s="76">
        <f>T65+T67+T66</f>
        <v>104</v>
      </c>
      <c r="N80" s="78">
        <v>5</v>
      </c>
      <c r="U80" s="57">
        <v>8</v>
      </c>
      <c r="V80" s="76">
        <f>AC65+AC66+AC67</f>
        <v>91</v>
      </c>
      <c r="W80" s="78">
        <v>8</v>
      </c>
      <c r="AC80" s="8"/>
      <c r="AD80" s="70">
        <f>W80+N80+E80</f>
        <v>25</v>
      </c>
      <c r="AF80" s="91" t="s">
        <v>1016</v>
      </c>
      <c r="AJ80" s="91" t="s">
        <v>1144</v>
      </c>
      <c r="AN80" s="91" t="s">
        <v>1265</v>
      </c>
      <c r="AT80" s="91"/>
      <c r="AU80" s="91"/>
      <c r="AZ80" s="91"/>
    </row>
    <row r="81" spans="7:52" ht="12.75">
      <c r="G81" s="90" t="s">
        <v>16</v>
      </c>
      <c r="H81" s="91"/>
      <c r="I81" s="9"/>
      <c r="J81" s="9"/>
      <c r="K81" s="9"/>
      <c r="AC81" s="8"/>
      <c r="AF81" s="91" t="s">
        <v>1017</v>
      </c>
      <c r="AJ81" s="64" t="s">
        <v>411</v>
      </c>
      <c r="AN81" s="91" t="s">
        <v>1260</v>
      </c>
      <c r="AT81" s="91"/>
      <c r="AU81" s="91"/>
      <c r="AZ81" s="91"/>
    </row>
    <row r="82" spans="9:52" ht="12.75">
      <c r="I82" s="9"/>
      <c r="J82" s="9"/>
      <c r="K82" s="9"/>
      <c r="AC82" s="63"/>
      <c r="AF82" s="91" t="s">
        <v>1018</v>
      </c>
      <c r="AJ82" s="91" t="s">
        <v>1145</v>
      </c>
      <c r="AN82" s="91" t="s">
        <v>1266</v>
      </c>
      <c r="AT82" s="91"/>
      <c r="AU82" s="91"/>
      <c r="AZ82" s="91"/>
    </row>
    <row r="83" spans="1:52" ht="18">
      <c r="A83" s="103"/>
      <c r="B83" s="103" t="s">
        <v>372</v>
      </c>
      <c r="C83" s="46"/>
      <c r="D83" s="46"/>
      <c r="E83" s="46"/>
      <c r="F83" s="46"/>
      <c r="AC83" s="63"/>
      <c r="AF83" s="91" t="s">
        <v>1019</v>
      </c>
      <c r="AJ83" s="91" t="s">
        <v>1146</v>
      </c>
      <c r="AN83" s="64" t="s">
        <v>749</v>
      </c>
      <c r="AT83" s="91"/>
      <c r="AU83" s="91"/>
      <c r="AZ83" s="91"/>
    </row>
    <row r="84" spans="1:52" ht="18.75" thickBot="1">
      <c r="A84" s="101" t="s">
        <v>30</v>
      </c>
      <c r="B84" s="101"/>
      <c r="AC84" s="8"/>
      <c r="AF84" s="64" t="s">
        <v>749</v>
      </c>
      <c r="AJ84" s="91" t="s">
        <v>1147</v>
      </c>
      <c r="AN84" s="91" t="s">
        <v>1267</v>
      </c>
      <c r="AT84" s="91"/>
      <c r="AU84" s="91"/>
      <c r="AZ84" s="91"/>
    </row>
    <row r="85" spans="1:52" ht="13.5" thickBot="1">
      <c r="A85" s="330" t="s">
        <v>6</v>
      </c>
      <c r="B85" s="330" t="s">
        <v>0</v>
      </c>
      <c r="C85" s="333" t="s">
        <v>3</v>
      </c>
      <c r="D85" s="325"/>
      <c r="E85" s="325"/>
      <c r="F85" s="325"/>
      <c r="G85" s="325"/>
      <c r="H85" s="325"/>
      <c r="I85" s="325"/>
      <c r="J85" s="326"/>
      <c r="K85" s="327"/>
      <c r="L85" s="334"/>
      <c r="AC85" s="8"/>
      <c r="AD85" s="336"/>
      <c r="AF85" s="91" t="s">
        <v>1020</v>
      </c>
      <c r="AJ85" s="91" t="s">
        <v>1148</v>
      </c>
      <c r="AN85" s="91" t="s">
        <v>1268</v>
      </c>
      <c r="AT85" s="91"/>
      <c r="AU85" s="91"/>
      <c r="AZ85" s="91"/>
    </row>
    <row r="86" spans="1:52" ht="51.75" thickBot="1">
      <c r="A86" s="331"/>
      <c r="B86" s="332"/>
      <c r="C86" s="23" t="s">
        <v>20</v>
      </c>
      <c r="D86" s="34" t="s">
        <v>24</v>
      </c>
      <c r="E86" s="23" t="s">
        <v>21</v>
      </c>
      <c r="F86" s="34" t="s">
        <v>25</v>
      </c>
      <c r="G86" s="24" t="s">
        <v>22</v>
      </c>
      <c r="H86" s="24" t="s">
        <v>26</v>
      </c>
      <c r="I86" s="25" t="s">
        <v>23</v>
      </c>
      <c r="J86" s="26" t="s">
        <v>28</v>
      </c>
      <c r="K86" s="30" t="s">
        <v>27</v>
      </c>
      <c r="L86" s="335"/>
      <c r="AC86" s="63"/>
      <c r="AD86" s="321"/>
      <c r="AF86" s="91" t="s">
        <v>1021</v>
      </c>
      <c r="AJ86" s="91" t="s">
        <v>1149</v>
      </c>
      <c r="AN86" s="91" t="s">
        <v>1269</v>
      </c>
      <c r="AT86" s="91"/>
      <c r="AU86" s="91"/>
      <c r="AZ86" s="91"/>
    </row>
    <row r="87" spans="1:52" ht="12.75">
      <c r="A87" s="5">
        <v>1</v>
      </c>
      <c r="B87" s="231" t="s">
        <v>1328</v>
      </c>
      <c r="C87" s="40">
        <v>8289</v>
      </c>
      <c r="D87" s="41">
        <v>82</v>
      </c>
      <c r="E87" s="17"/>
      <c r="F87" s="18"/>
      <c r="G87" s="10"/>
      <c r="H87" s="10"/>
      <c r="I87" s="10"/>
      <c r="J87" s="27"/>
      <c r="K87" s="31">
        <v>82</v>
      </c>
      <c r="L87" s="47"/>
      <c r="V87" s="35"/>
      <c r="AC87" s="63"/>
      <c r="AD87" s="14"/>
      <c r="AF87" s="91" t="s">
        <v>1022</v>
      </c>
      <c r="AJ87" s="91" t="s">
        <v>1150</v>
      </c>
      <c r="AN87" s="91" t="s">
        <v>1270</v>
      </c>
      <c r="AT87" s="91"/>
      <c r="AU87" s="91"/>
      <c r="AZ87" s="91"/>
    </row>
    <row r="88" spans="1:52" ht="12.75">
      <c r="A88" s="42">
        <v>2</v>
      </c>
      <c r="B88" s="37" t="s">
        <v>676</v>
      </c>
      <c r="C88" s="19"/>
      <c r="D88" s="20"/>
      <c r="E88" s="207">
        <v>73</v>
      </c>
      <c r="F88" s="209">
        <v>73</v>
      </c>
      <c r="G88" s="1"/>
      <c r="H88" s="1"/>
      <c r="I88" s="1"/>
      <c r="J88" s="28"/>
      <c r="K88" s="32">
        <v>73</v>
      </c>
      <c r="L88" s="48"/>
      <c r="V88" s="35"/>
      <c r="AC88" s="8"/>
      <c r="AD88" s="14"/>
      <c r="AF88" s="91" t="s">
        <v>1023</v>
      </c>
      <c r="AJ88" s="91" t="s">
        <v>1151</v>
      </c>
      <c r="AN88" s="91" t="s">
        <v>1271</v>
      </c>
      <c r="AT88" s="91"/>
      <c r="AU88" s="91"/>
      <c r="AZ88" s="91"/>
    </row>
    <row r="89" spans="1:52" ht="13.5" thickBot="1">
      <c r="A89" s="42">
        <v>3</v>
      </c>
      <c r="B89" s="37" t="s">
        <v>348</v>
      </c>
      <c r="C89" s="21"/>
      <c r="D89" s="22"/>
      <c r="E89" s="60">
        <v>64</v>
      </c>
      <c r="F89" s="61">
        <v>64</v>
      </c>
      <c r="G89" s="7"/>
      <c r="H89" s="7"/>
      <c r="I89" s="7"/>
      <c r="J89" s="29"/>
      <c r="K89" s="33">
        <v>64</v>
      </c>
      <c r="L89" s="48"/>
      <c r="V89" s="35"/>
      <c r="AC89" s="63"/>
      <c r="AD89" s="14"/>
      <c r="AF89" s="91" t="s">
        <v>1024</v>
      </c>
      <c r="AJ89" s="124" t="s">
        <v>19</v>
      </c>
      <c r="AN89" s="91" t="s">
        <v>1272</v>
      </c>
      <c r="AT89" s="91"/>
      <c r="AU89" s="91"/>
      <c r="AZ89" s="91"/>
    </row>
    <row r="90" spans="1:52" ht="12.75">
      <c r="A90" s="42">
        <v>4</v>
      </c>
      <c r="B90" s="276" t="s">
        <v>687</v>
      </c>
      <c r="C90" s="17"/>
      <c r="D90" s="18"/>
      <c r="E90" s="206">
        <v>64</v>
      </c>
      <c r="F90" s="208">
        <v>64</v>
      </c>
      <c r="G90" s="10"/>
      <c r="H90" s="10"/>
      <c r="I90" s="10"/>
      <c r="J90" s="27"/>
      <c r="K90" s="31">
        <v>64</v>
      </c>
      <c r="L90" s="48"/>
      <c r="V90" s="35"/>
      <c r="AC90" s="63"/>
      <c r="AD90" s="14"/>
      <c r="AF90" s="91" t="s">
        <v>1025</v>
      </c>
      <c r="AJ90" s="91" t="s">
        <v>1152</v>
      </c>
      <c r="AN90" s="91" t="s">
        <v>473</v>
      </c>
      <c r="AT90" s="91"/>
      <c r="AU90" s="91"/>
      <c r="AZ90" s="91"/>
    </row>
    <row r="91" spans="1:52" ht="12.75">
      <c r="A91" s="42">
        <v>5</v>
      </c>
      <c r="B91" s="15" t="s">
        <v>349</v>
      </c>
      <c r="C91" s="202">
        <v>6120</v>
      </c>
      <c r="D91" s="204">
        <v>61</v>
      </c>
      <c r="E91" s="19"/>
      <c r="F91" s="20"/>
      <c r="G91" s="1"/>
      <c r="H91" s="1"/>
      <c r="I91" s="1"/>
      <c r="J91" s="28"/>
      <c r="K91" s="32">
        <v>61</v>
      </c>
      <c r="L91" s="48"/>
      <c r="V91" s="35"/>
      <c r="AC91" s="63"/>
      <c r="AD91" s="14"/>
      <c r="AF91" s="91" t="s">
        <v>473</v>
      </c>
      <c r="AJ91" s="91" t="s">
        <v>1153</v>
      </c>
      <c r="AN91" s="91" t="s">
        <v>1273</v>
      </c>
      <c r="AT91" s="91"/>
      <c r="AU91" s="91"/>
      <c r="AZ91" s="91"/>
    </row>
    <row r="92" spans="1:52" ht="13.5" thickBot="1">
      <c r="A92" s="42">
        <v>6</v>
      </c>
      <c r="B92" s="15" t="s">
        <v>491</v>
      </c>
      <c r="C92" s="203">
        <v>6008</v>
      </c>
      <c r="D92" s="205">
        <v>60</v>
      </c>
      <c r="E92" s="21"/>
      <c r="F92" s="22"/>
      <c r="G92" s="7"/>
      <c r="H92" s="7"/>
      <c r="I92" s="7"/>
      <c r="J92" s="29"/>
      <c r="K92" s="33">
        <v>60</v>
      </c>
      <c r="L92" s="48"/>
      <c r="V92" s="35"/>
      <c r="AC92" s="63"/>
      <c r="AD92" s="14"/>
      <c r="AF92" s="91" t="s">
        <v>1026</v>
      </c>
      <c r="AJ92" s="124" t="s">
        <v>1154</v>
      </c>
      <c r="AK92" s="124"/>
      <c r="AN92" s="91" t="s">
        <v>1274</v>
      </c>
      <c r="AT92" s="91"/>
      <c r="AU92" s="91"/>
      <c r="AZ92" s="91"/>
    </row>
    <row r="93" spans="1:52" ht="12.75">
      <c r="A93" s="42">
        <v>7</v>
      </c>
      <c r="B93" s="44" t="s">
        <v>344</v>
      </c>
      <c r="C93" s="40">
        <v>5069</v>
      </c>
      <c r="D93" s="41">
        <v>50</v>
      </c>
      <c r="E93" s="17"/>
      <c r="F93" s="18"/>
      <c r="G93" s="10"/>
      <c r="H93" s="10"/>
      <c r="I93" s="10"/>
      <c r="J93" s="27"/>
      <c r="K93" s="31">
        <v>50</v>
      </c>
      <c r="L93" s="48"/>
      <c r="V93" s="35"/>
      <c r="AC93" s="63"/>
      <c r="AD93" s="14"/>
      <c r="AF93" s="91" t="s">
        <v>1027</v>
      </c>
      <c r="AJ93" s="91" t="s">
        <v>1155</v>
      </c>
      <c r="AN93" s="91" t="s">
        <v>1275</v>
      </c>
      <c r="AT93" s="91"/>
      <c r="AU93" s="91"/>
      <c r="AZ93" s="91"/>
    </row>
    <row r="94" spans="1:52" ht="12.75">
      <c r="A94" s="42">
        <v>8</v>
      </c>
      <c r="B94" s="37" t="s">
        <v>345</v>
      </c>
      <c r="C94" s="19"/>
      <c r="D94" s="20"/>
      <c r="E94" s="207">
        <v>48</v>
      </c>
      <c r="F94" s="209">
        <v>48</v>
      </c>
      <c r="G94" s="1"/>
      <c r="H94" s="1"/>
      <c r="I94" s="1"/>
      <c r="J94" s="28"/>
      <c r="K94" s="32">
        <v>48</v>
      </c>
      <c r="L94" s="48"/>
      <c r="V94" s="35"/>
      <c r="AC94" s="63"/>
      <c r="AD94" s="14"/>
      <c r="AF94" s="91" t="s">
        <v>1028</v>
      </c>
      <c r="AJ94" s="91" t="s">
        <v>1050</v>
      </c>
      <c r="AN94" s="91" t="s">
        <v>1276</v>
      </c>
      <c r="AT94" s="91"/>
      <c r="AU94" s="91"/>
      <c r="AZ94" s="91"/>
    </row>
    <row r="95" spans="1:52" ht="13.5" thickBot="1">
      <c r="A95" s="42">
        <v>9</v>
      </c>
      <c r="B95" s="229" t="s">
        <v>1327</v>
      </c>
      <c r="C95" s="21"/>
      <c r="D95" s="22"/>
      <c r="E95" s="60">
        <v>48</v>
      </c>
      <c r="F95" s="61">
        <v>48</v>
      </c>
      <c r="G95" s="7"/>
      <c r="H95" s="7"/>
      <c r="I95" s="7"/>
      <c r="J95" s="29"/>
      <c r="K95" s="33">
        <v>48</v>
      </c>
      <c r="L95" s="48"/>
      <c r="V95" s="35"/>
      <c r="AC95" s="63"/>
      <c r="AD95" s="14"/>
      <c r="AF95" s="91" t="s">
        <v>1029</v>
      </c>
      <c r="AJ95" s="91" t="s">
        <v>1156</v>
      </c>
      <c r="AN95" s="91" t="s">
        <v>1277</v>
      </c>
      <c r="AT95" s="91"/>
      <c r="AU95" s="91"/>
      <c r="AZ95" s="91"/>
    </row>
    <row r="96" spans="1:52" ht="12.75">
      <c r="A96" s="42">
        <v>10</v>
      </c>
      <c r="B96" s="58" t="s">
        <v>353</v>
      </c>
      <c r="C96" s="17"/>
      <c r="D96" s="18"/>
      <c r="E96" s="206">
        <v>39</v>
      </c>
      <c r="F96" s="208">
        <v>39</v>
      </c>
      <c r="G96" s="10"/>
      <c r="H96" s="10"/>
      <c r="I96" s="10"/>
      <c r="J96" s="27"/>
      <c r="K96" s="31">
        <v>39</v>
      </c>
      <c r="L96" s="48"/>
      <c r="V96" s="35"/>
      <c r="AC96" s="8"/>
      <c r="AD96" s="14"/>
      <c r="AF96" s="91" t="s">
        <v>1030</v>
      </c>
      <c r="AJ96" s="91" t="s">
        <v>1157</v>
      </c>
      <c r="AN96" s="91" t="s">
        <v>1278</v>
      </c>
      <c r="AT96" s="91"/>
      <c r="AU96" s="91"/>
      <c r="AZ96" s="91"/>
    </row>
    <row r="97" spans="1:52" ht="12.75">
      <c r="A97" s="42">
        <v>11</v>
      </c>
      <c r="B97" s="37" t="s">
        <v>1330</v>
      </c>
      <c r="C97" s="19"/>
      <c r="D97" s="20"/>
      <c r="E97" s="207">
        <v>38</v>
      </c>
      <c r="F97" s="209">
        <v>38</v>
      </c>
      <c r="G97" s="1"/>
      <c r="H97" s="1"/>
      <c r="I97" s="1"/>
      <c r="J97" s="28"/>
      <c r="K97" s="32">
        <v>38</v>
      </c>
      <c r="L97" s="48"/>
      <c r="V97" s="35"/>
      <c r="AC97" s="63"/>
      <c r="AD97" s="14"/>
      <c r="AF97" s="91" t="s">
        <v>1031</v>
      </c>
      <c r="AJ97" s="91" t="s">
        <v>1158</v>
      </c>
      <c r="AN97" s="91" t="s">
        <v>94</v>
      </c>
      <c r="AT97" s="91"/>
      <c r="AU97" s="91"/>
      <c r="AZ97" s="91"/>
    </row>
    <row r="98" spans="1:52" ht="13.5" thickBot="1">
      <c r="A98" s="42">
        <v>12</v>
      </c>
      <c r="B98" s="232" t="s">
        <v>1329</v>
      </c>
      <c r="C98" s="203">
        <v>3624</v>
      </c>
      <c r="D98" s="205">
        <v>36</v>
      </c>
      <c r="E98" s="21"/>
      <c r="F98" s="22"/>
      <c r="G98" s="7"/>
      <c r="H98" s="7"/>
      <c r="I98" s="7"/>
      <c r="J98" s="29"/>
      <c r="K98" s="33">
        <v>36</v>
      </c>
      <c r="L98" s="48"/>
      <c r="V98" s="35"/>
      <c r="AC98" s="63"/>
      <c r="AD98" s="14"/>
      <c r="AF98" s="91" t="s">
        <v>94</v>
      </c>
      <c r="AJ98" s="91" t="s">
        <v>1159</v>
      </c>
      <c r="AN98" s="91" t="s">
        <v>1279</v>
      </c>
      <c r="AT98" s="91"/>
      <c r="AU98" s="91"/>
      <c r="AZ98" s="91"/>
    </row>
    <row r="99" spans="1:52" ht="12.75">
      <c r="A99" s="42">
        <v>13</v>
      </c>
      <c r="B99" s="43" t="s">
        <v>346</v>
      </c>
      <c r="C99" s="17"/>
      <c r="D99" s="18"/>
      <c r="E99" s="17"/>
      <c r="F99" s="18"/>
      <c r="G99" s="210">
        <v>10</v>
      </c>
      <c r="H99" s="210">
        <v>20</v>
      </c>
      <c r="I99" s="210">
        <v>1517</v>
      </c>
      <c r="J99" s="212">
        <v>15</v>
      </c>
      <c r="K99" s="31">
        <v>35</v>
      </c>
      <c r="L99" s="48"/>
      <c r="V99" s="35"/>
      <c r="AD99" s="14"/>
      <c r="AF99" s="91" t="s">
        <v>1032</v>
      </c>
      <c r="AJ99" s="91" t="s">
        <v>1160</v>
      </c>
      <c r="AN99" s="91" t="s">
        <v>1280</v>
      </c>
      <c r="AT99" s="91"/>
      <c r="AU99" s="91"/>
      <c r="AZ99" s="91"/>
    </row>
    <row r="100" spans="1:52" ht="12.75">
      <c r="A100" s="42">
        <v>14</v>
      </c>
      <c r="B100" s="15" t="s">
        <v>1332</v>
      </c>
      <c r="C100" s="202">
        <v>3379</v>
      </c>
      <c r="D100" s="204">
        <v>33</v>
      </c>
      <c r="E100" s="19"/>
      <c r="F100" s="20"/>
      <c r="G100" s="1"/>
      <c r="H100" s="1"/>
      <c r="I100" s="1"/>
      <c r="J100" s="28"/>
      <c r="K100" s="32">
        <v>33</v>
      </c>
      <c r="L100" s="48"/>
      <c r="V100" s="35"/>
      <c r="AC100" s="63"/>
      <c r="AD100" s="14"/>
      <c r="AF100" s="91" t="s">
        <v>1033</v>
      </c>
      <c r="AJ100" s="91" t="s">
        <v>998</v>
      </c>
      <c r="AN100" s="91" t="s">
        <v>1281</v>
      </c>
      <c r="AT100" s="91"/>
      <c r="AU100" s="91"/>
      <c r="AZ100" s="91"/>
    </row>
    <row r="101" spans="1:52" ht="13.5" thickBot="1">
      <c r="A101" s="42">
        <v>15</v>
      </c>
      <c r="B101" s="233" t="s">
        <v>1326</v>
      </c>
      <c r="C101" s="21"/>
      <c r="D101" s="22"/>
      <c r="E101" s="21"/>
      <c r="F101" s="22"/>
      <c r="G101" s="211">
        <v>8</v>
      </c>
      <c r="H101" s="211">
        <v>16</v>
      </c>
      <c r="I101" s="211">
        <v>1730</v>
      </c>
      <c r="J101" s="213">
        <v>17</v>
      </c>
      <c r="K101" s="33">
        <v>33</v>
      </c>
      <c r="L101" s="48"/>
      <c r="AC101" s="63"/>
      <c r="AD101" s="14"/>
      <c r="AF101" s="91" t="s">
        <v>1034</v>
      </c>
      <c r="AJ101" s="91" t="s">
        <v>1161</v>
      </c>
      <c r="AN101" s="91" t="s">
        <v>1282</v>
      </c>
      <c r="AT101" s="91"/>
      <c r="AU101" s="91"/>
      <c r="AZ101" s="91"/>
    </row>
    <row r="102" spans="1:47" ht="12.75">
      <c r="A102" s="42">
        <v>16</v>
      </c>
      <c r="B102" s="278" t="s">
        <v>661</v>
      </c>
      <c r="C102" s="17"/>
      <c r="D102" s="18"/>
      <c r="E102" s="17"/>
      <c r="F102" s="18"/>
      <c r="G102" s="210">
        <v>7</v>
      </c>
      <c r="H102" s="210">
        <v>14</v>
      </c>
      <c r="I102" s="210">
        <v>1268</v>
      </c>
      <c r="J102" s="212">
        <v>12</v>
      </c>
      <c r="K102" s="31">
        <v>26</v>
      </c>
      <c r="L102" s="49"/>
      <c r="V102" s="45"/>
      <c r="W102" s="337"/>
      <c r="X102" s="338"/>
      <c r="Y102" s="51"/>
      <c r="Z102" s="51"/>
      <c r="AA102" s="51"/>
      <c r="AB102" s="51"/>
      <c r="AC102" s="51"/>
      <c r="AD102" s="14"/>
      <c r="AF102" s="64" t="s">
        <v>1035</v>
      </c>
      <c r="AJ102" s="91" t="s">
        <v>1162</v>
      </c>
      <c r="AN102" s="91" t="s">
        <v>1252</v>
      </c>
      <c r="AT102" s="91"/>
      <c r="AU102" s="91"/>
    </row>
    <row r="103" spans="1:47" ht="12.75">
      <c r="A103" s="42">
        <v>17</v>
      </c>
      <c r="B103" s="36" t="s">
        <v>1331</v>
      </c>
      <c r="C103" s="19"/>
      <c r="D103" s="20"/>
      <c r="E103" s="19"/>
      <c r="F103" s="20"/>
      <c r="G103" s="38">
        <v>3</v>
      </c>
      <c r="H103" s="38">
        <v>6</v>
      </c>
      <c r="I103" s="38">
        <v>492</v>
      </c>
      <c r="J103" s="39">
        <v>4</v>
      </c>
      <c r="K103" s="32">
        <v>10</v>
      </c>
      <c r="L103" s="49"/>
      <c r="V103" s="45"/>
      <c r="W103" s="337"/>
      <c r="X103" s="338"/>
      <c r="Y103" s="83"/>
      <c r="Z103" s="83"/>
      <c r="AA103" s="83"/>
      <c r="AB103" s="83"/>
      <c r="AC103" s="83"/>
      <c r="AD103" s="14"/>
      <c r="AF103" s="91" t="s">
        <v>1036</v>
      </c>
      <c r="AJ103" s="91" t="s">
        <v>1163</v>
      </c>
      <c r="AN103" s="64" t="s">
        <v>411</v>
      </c>
      <c r="AT103" s="91"/>
      <c r="AU103" s="91"/>
    </row>
    <row r="104" spans="1:47" ht="13.5" thickBot="1">
      <c r="A104" s="42">
        <v>18</v>
      </c>
      <c r="B104" s="293" t="s">
        <v>350</v>
      </c>
      <c r="C104" s="294">
        <v>625</v>
      </c>
      <c r="D104" s="295">
        <v>6</v>
      </c>
      <c r="E104" s="257"/>
      <c r="F104" s="258"/>
      <c r="G104" s="261"/>
      <c r="H104" s="261"/>
      <c r="I104" s="261"/>
      <c r="J104" s="262"/>
      <c r="K104" s="263">
        <v>6</v>
      </c>
      <c r="L104" s="49"/>
      <c r="V104" s="45"/>
      <c r="W104" s="337"/>
      <c r="X104" s="338"/>
      <c r="Y104" s="83"/>
      <c r="Z104" s="83"/>
      <c r="AA104" s="83"/>
      <c r="AB104" s="83"/>
      <c r="AC104" s="83"/>
      <c r="AD104" s="14"/>
      <c r="AF104" s="91" t="s">
        <v>1037</v>
      </c>
      <c r="AJ104" s="91" t="s">
        <v>1164</v>
      </c>
      <c r="AN104" s="91" t="s">
        <v>1283</v>
      </c>
      <c r="AT104" s="91"/>
      <c r="AU104" s="91"/>
    </row>
    <row r="105" spans="1:47" ht="12.75">
      <c r="A105" s="42">
        <v>19</v>
      </c>
      <c r="B105" s="43" t="s">
        <v>492</v>
      </c>
      <c r="C105" s="267"/>
      <c r="D105" s="268"/>
      <c r="E105" s="267"/>
      <c r="F105" s="268"/>
      <c r="G105" s="286">
        <v>2</v>
      </c>
      <c r="H105" s="286">
        <v>4</v>
      </c>
      <c r="I105" s="286">
        <v>207</v>
      </c>
      <c r="J105" s="288">
        <v>2</v>
      </c>
      <c r="K105" s="271">
        <v>6</v>
      </c>
      <c r="L105" s="11"/>
      <c r="AD105" s="14"/>
      <c r="AF105" s="91" t="s">
        <v>1038</v>
      </c>
      <c r="AJ105" s="91" t="s">
        <v>1165</v>
      </c>
      <c r="AN105" s="91" t="s">
        <v>1284</v>
      </c>
      <c r="AT105" s="91"/>
      <c r="AU105" s="91"/>
    </row>
    <row r="106" spans="1:47" ht="12.75">
      <c r="A106" s="42">
        <v>20</v>
      </c>
      <c r="B106" s="36" t="s">
        <v>356</v>
      </c>
      <c r="C106" s="19"/>
      <c r="D106" s="20"/>
      <c r="E106" s="19"/>
      <c r="F106" s="20"/>
      <c r="G106" s="38">
        <v>1</v>
      </c>
      <c r="H106" s="38">
        <v>2</v>
      </c>
      <c r="I106" s="38">
        <v>321</v>
      </c>
      <c r="J106" s="39">
        <v>3</v>
      </c>
      <c r="K106" s="32">
        <v>5</v>
      </c>
      <c r="L106" s="11"/>
      <c r="AD106" s="14"/>
      <c r="AF106" s="91" t="s">
        <v>1039</v>
      </c>
      <c r="AJ106" s="64" t="s">
        <v>57</v>
      </c>
      <c r="AN106" s="91" t="s">
        <v>1285</v>
      </c>
      <c r="AT106" s="91"/>
      <c r="AU106" s="91"/>
    </row>
    <row r="107" spans="1:47" ht="13.5" thickBot="1">
      <c r="A107" s="42">
        <v>21</v>
      </c>
      <c r="B107" s="277" t="s">
        <v>354</v>
      </c>
      <c r="C107" s="21"/>
      <c r="D107" s="22"/>
      <c r="E107" s="21"/>
      <c r="F107" s="22"/>
      <c r="G107" s="211"/>
      <c r="H107" s="211">
        <v>0</v>
      </c>
      <c r="I107" s="211"/>
      <c r="J107" s="213"/>
      <c r="K107" s="33">
        <v>0</v>
      </c>
      <c r="L107" s="12"/>
      <c r="AD107" s="14"/>
      <c r="AF107" s="91" t="s">
        <v>1040</v>
      </c>
      <c r="AJ107" s="91" t="s">
        <v>1166</v>
      </c>
      <c r="AN107" s="91" t="s">
        <v>755</v>
      </c>
      <c r="AT107" s="91"/>
      <c r="AU107" s="91"/>
    </row>
    <row r="108" spans="1:47" ht="13.5" customHeight="1">
      <c r="A108" s="42">
        <v>22</v>
      </c>
      <c r="B108" s="44" t="s">
        <v>688</v>
      </c>
      <c r="C108" s="265">
        <v>0</v>
      </c>
      <c r="D108" s="266">
        <v>0</v>
      </c>
      <c r="E108" s="267"/>
      <c r="F108" s="268"/>
      <c r="G108" s="269"/>
      <c r="H108" s="269"/>
      <c r="I108" s="269"/>
      <c r="J108" s="270"/>
      <c r="K108" s="271">
        <v>0</v>
      </c>
      <c r="L108" s="334"/>
      <c r="AF108" s="124" t="s">
        <v>138</v>
      </c>
      <c r="AJ108" s="91" t="s">
        <v>1167</v>
      </c>
      <c r="AN108" s="91" t="s">
        <v>1286</v>
      </c>
      <c r="AT108" s="91"/>
      <c r="AU108" s="91"/>
    </row>
    <row r="109" spans="1:47" ht="13.5" thickBot="1">
      <c r="A109" s="42">
        <v>23</v>
      </c>
      <c r="B109" s="36" t="s">
        <v>691</v>
      </c>
      <c r="C109" s="19"/>
      <c r="D109" s="20"/>
      <c r="E109" s="19"/>
      <c r="F109" s="20"/>
      <c r="G109" s="38">
        <v>0</v>
      </c>
      <c r="H109" s="38">
        <v>0</v>
      </c>
      <c r="I109" s="38">
        <v>0</v>
      </c>
      <c r="J109" s="39">
        <v>0</v>
      </c>
      <c r="K109" s="32">
        <v>0</v>
      </c>
      <c r="L109" s="335"/>
      <c r="AF109" s="91" t="s">
        <v>1041</v>
      </c>
      <c r="AJ109" s="91" t="s">
        <v>1168</v>
      </c>
      <c r="AN109" s="91" t="s">
        <v>1287</v>
      </c>
      <c r="AT109" s="91"/>
      <c r="AU109" s="91"/>
    </row>
    <row r="110" spans="1:47" ht="13.5" thickBot="1">
      <c r="A110" s="42">
        <v>24</v>
      </c>
      <c r="B110" s="290" t="s">
        <v>690</v>
      </c>
      <c r="C110" s="21"/>
      <c r="D110" s="22"/>
      <c r="E110" s="60">
        <v>0</v>
      </c>
      <c r="F110" s="61">
        <v>0</v>
      </c>
      <c r="G110" s="7"/>
      <c r="H110" s="7"/>
      <c r="I110" s="7"/>
      <c r="J110" s="29"/>
      <c r="K110" s="33">
        <v>0</v>
      </c>
      <c r="L110" s="47"/>
      <c r="AF110" s="91" t="s">
        <v>1042</v>
      </c>
      <c r="AJ110" s="91" t="s">
        <v>1169</v>
      </c>
      <c r="AN110" s="91" t="s">
        <v>1288</v>
      </c>
      <c r="AT110" s="91"/>
      <c r="AU110" s="91"/>
    </row>
    <row r="111" spans="1:47" ht="13.5" thickBot="1">
      <c r="A111" s="330" t="s">
        <v>6</v>
      </c>
      <c r="B111" s="330" t="s">
        <v>0</v>
      </c>
      <c r="C111" s="333" t="s">
        <v>3</v>
      </c>
      <c r="D111" s="325"/>
      <c r="E111" s="325"/>
      <c r="F111" s="325"/>
      <c r="G111" s="325"/>
      <c r="H111" s="325"/>
      <c r="I111" s="325"/>
      <c r="J111" s="326"/>
      <c r="K111" s="327"/>
      <c r="L111" s="48"/>
      <c r="AF111" s="124" t="s">
        <v>1043</v>
      </c>
      <c r="AG111" s="124"/>
      <c r="AJ111" s="64" t="s">
        <v>63</v>
      </c>
      <c r="AN111" s="91" t="s">
        <v>1289</v>
      </c>
      <c r="AT111" s="91"/>
      <c r="AU111" s="91"/>
    </row>
    <row r="112" spans="1:47" ht="51.75" thickBot="1">
      <c r="A112" s="331"/>
      <c r="B112" s="332"/>
      <c r="C112" s="23" t="s">
        <v>20</v>
      </c>
      <c r="D112" s="34" t="s">
        <v>24</v>
      </c>
      <c r="E112" s="23" t="s">
        <v>21</v>
      </c>
      <c r="F112" s="34" t="s">
        <v>25</v>
      </c>
      <c r="G112" s="24" t="s">
        <v>22</v>
      </c>
      <c r="H112" s="24" t="s">
        <v>26</v>
      </c>
      <c r="I112" s="25" t="s">
        <v>23</v>
      </c>
      <c r="J112" s="26" t="s">
        <v>28</v>
      </c>
      <c r="K112" s="30" t="s">
        <v>27</v>
      </c>
      <c r="L112" s="48"/>
      <c r="AF112" s="91" t="s">
        <v>1044</v>
      </c>
      <c r="AJ112" s="91" t="s">
        <v>1170</v>
      </c>
      <c r="AN112" s="64" t="s">
        <v>57</v>
      </c>
      <c r="AT112" s="91"/>
      <c r="AU112" s="91"/>
    </row>
    <row r="113" spans="1:47" ht="12.75">
      <c r="A113" s="5">
        <v>1</v>
      </c>
      <c r="B113" s="43" t="s">
        <v>354</v>
      </c>
      <c r="C113" s="17"/>
      <c r="D113" s="18"/>
      <c r="E113" s="17"/>
      <c r="F113" s="18"/>
      <c r="G113" s="210">
        <v>42</v>
      </c>
      <c r="H113" s="210">
        <v>84</v>
      </c>
      <c r="I113" s="210">
        <v>3169</v>
      </c>
      <c r="J113" s="212">
        <v>31</v>
      </c>
      <c r="K113" s="31">
        <v>115</v>
      </c>
      <c r="L113" s="48"/>
      <c r="AF113" s="64" t="s">
        <v>109</v>
      </c>
      <c r="AJ113" s="91" t="s">
        <v>1171</v>
      </c>
      <c r="AN113" s="91" t="s">
        <v>1290</v>
      </c>
      <c r="AT113" s="91"/>
      <c r="AU113" s="91"/>
    </row>
    <row r="114" spans="1:47" ht="12.75">
      <c r="A114" s="42">
        <v>2</v>
      </c>
      <c r="B114" s="36" t="s">
        <v>346</v>
      </c>
      <c r="C114" s="19"/>
      <c r="D114" s="20"/>
      <c r="E114" s="19"/>
      <c r="F114" s="20"/>
      <c r="G114" s="38">
        <v>24</v>
      </c>
      <c r="H114" s="38">
        <v>48</v>
      </c>
      <c r="I114" s="38">
        <v>1698</v>
      </c>
      <c r="J114" s="39">
        <v>16</v>
      </c>
      <c r="K114" s="32">
        <v>64</v>
      </c>
      <c r="L114" s="48"/>
      <c r="AF114" s="91" t="s">
        <v>1045</v>
      </c>
      <c r="AJ114" s="91" t="s">
        <v>1172</v>
      </c>
      <c r="AN114" s="91" t="s">
        <v>1291</v>
      </c>
      <c r="AT114" s="91"/>
      <c r="AU114" s="91"/>
    </row>
    <row r="115" spans="1:47" ht="13.5" thickBot="1">
      <c r="A115" s="42">
        <v>3</v>
      </c>
      <c r="B115" s="229" t="s">
        <v>687</v>
      </c>
      <c r="C115" s="21"/>
      <c r="D115" s="22"/>
      <c r="E115" s="60">
        <v>57</v>
      </c>
      <c r="F115" s="61">
        <v>57</v>
      </c>
      <c r="G115" s="7"/>
      <c r="H115" s="7"/>
      <c r="I115" s="7"/>
      <c r="J115" s="29"/>
      <c r="K115" s="33">
        <v>57</v>
      </c>
      <c r="L115" s="48"/>
      <c r="AF115" s="91" t="s">
        <v>1046</v>
      </c>
      <c r="AJ115" s="91" t="s">
        <v>1173</v>
      </c>
      <c r="AN115" s="64" t="s">
        <v>1035</v>
      </c>
      <c r="AT115" s="91"/>
      <c r="AU115" s="91"/>
    </row>
    <row r="116" spans="1:47" ht="12.75">
      <c r="A116" s="42">
        <v>4</v>
      </c>
      <c r="B116" s="58" t="s">
        <v>676</v>
      </c>
      <c r="C116" s="17"/>
      <c r="D116" s="18"/>
      <c r="E116" s="206">
        <v>53</v>
      </c>
      <c r="F116" s="208">
        <v>53</v>
      </c>
      <c r="G116" s="10"/>
      <c r="H116" s="10"/>
      <c r="I116" s="10"/>
      <c r="J116" s="27"/>
      <c r="K116" s="31">
        <v>53</v>
      </c>
      <c r="L116" s="48"/>
      <c r="AF116" s="91" t="s">
        <v>1047</v>
      </c>
      <c r="AJ116" s="91" t="s">
        <v>1174</v>
      </c>
      <c r="AN116" s="91" t="s">
        <v>1292</v>
      </c>
      <c r="AT116" s="91"/>
      <c r="AU116" s="91"/>
    </row>
    <row r="117" spans="1:47" ht="12.75">
      <c r="A117" s="42">
        <v>5</v>
      </c>
      <c r="B117" s="36" t="s">
        <v>492</v>
      </c>
      <c r="C117" s="19"/>
      <c r="D117" s="20"/>
      <c r="E117" s="19"/>
      <c r="F117" s="20"/>
      <c r="G117" s="38">
        <v>20</v>
      </c>
      <c r="H117" s="38">
        <v>40</v>
      </c>
      <c r="I117" s="38">
        <v>961</v>
      </c>
      <c r="J117" s="39">
        <v>9</v>
      </c>
      <c r="K117" s="32">
        <v>49</v>
      </c>
      <c r="L117" s="48"/>
      <c r="AF117" s="91" t="s">
        <v>1048</v>
      </c>
      <c r="AJ117" s="64" t="s">
        <v>109</v>
      </c>
      <c r="AN117" s="91" t="s">
        <v>1293</v>
      </c>
      <c r="AT117" s="91"/>
      <c r="AU117" s="91"/>
    </row>
    <row r="118" spans="1:47" ht="13.5" thickBot="1">
      <c r="A118" s="42">
        <v>6</v>
      </c>
      <c r="B118" s="37" t="s">
        <v>348</v>
      </c>
      <c r="C118" s="21"/>
      <c r="D118" s="22"/>
      <c r="E118" s="60">
        <v>45</v>
      </c>
      <c r="F118" s="61">
        <v>45</v>
      </c>
      <c r="G118" s="7"/>
      <c r="H118" s="7"/>
      <c r="I118" s="7"/>
      <c r="J118" s="29"/>
      <c r="K118" s="33">
        <v>45</v>
      </c>
      <c r="L118" s="48"/>
      <c r="AF118" s="91" t="s">
        <v>1049</v>
      </c>
      <c r="AJ118" s="91" t="s">
        <v>1175</v>
      </c>
      <c r="AN118" s="91" t="s">
        <v>1294</v>
      </c>
      <c r="AT118" s="91"/>
      <c r="AU118" s="91"/>
    </row>
    <row r="119" spans="1:47" ht="12.75">
      <c r="A119" s="42">
        <v>7</v>
      </c>
      <c r="B119" s="44" t="s">
        <v>344</v>
      </c>
      <c r="C119" s="40">
        <v>4386</v>
      </c>
      <c r="D119" s="41">
        <v>43</v>
      </c>
      <c r="E119" s="17"/>
      <c r="F119" s="18"/>
      <c r="G119" s="10"/>
      <c r="H119" s="10"/>
      <c r="I119" s="10"/>
      <c r="J119" s="27"/>
      <c r="K119" s="31">
        <v>43</v>
      </c>
      <c r="L119" s="48"/>
      <c r="AF119" s="91" t="s">
        <v>1050</v>
      </c>
      <c r="AJ119" s="124" t="s">
        <v>138</v>
      </c>
      <c r="AN119" s="91" t="s">
        <v>1295</v>
      </c>
      <c r="AT119" s="91"/>
      <c r="AU119" s="91"/>
    </row>
    <row r="120" spans="1:47" ht="12.75">
      <c r="A120" s="42">
        <v>8</v>
      </c>
      <c r="B120" s="37" t="s">
        <v>1330</v>
      </c>
      <c r="C120" s="19"/>
      <c r="D120" s="20"/>
      <c r="E120" s="207">
        <v>41</v>
      </c>
      <c r="F120" s="209">
        <v>41</v>
      </c>
      <c r="G120" s="1"/>
      <c r="H120" s="1"/>
      <c r="I120" s="1"/>
      <c r="J120" s="28"/>
      <c r="K120" s="32">
        <v>41</v>
      </c>
      <c r="L120" s="48"/>
      <c r="AF120" s="91" t="s">
        <v>1051</v>
      </c>
      <c r="AJ120" s="91" t="s">
        <v>1176</v>
      </c>
      <c r="AN120" s="64" t="s">
        <v>156</v>
      </c>
      <c r="AT120" s="91"/>
      <c r="AU120" s="91"/>
    </row>
    <row r="121" spans="1:47" ht="13.5" thickBot="1">
      <c r="A121" s="42">
        <v>9</v>
      </c>
      <c r="B121" s="233" t="s">
        <v>661</v>
      </c>
      <c r="C121" s="21"/>
      <c r="D121" s="22"/>
      <c r="E121" s="21"/>
      <c r="F121" s="22"/>
      <c r="G121" s="211">
        <v>14</v>
      </c>
      <c r="H121" s="211">
        <v>28</v>
      </c>
      <c r="I121" s="211">
        <v>1219</v>
      </c>
      <c r="J121" s="213">
        <v>12</v>
      </c>
      <c r="K121" s="33">
        <v>40</v>
      </c>
      <c r="L121" s="48"/>
      <c r="AF121" s="91" t="s">
        <v>1052</v>
      </c>
      <c r="AJ121" s="91" t="s">
        <v>1177</v>
      </c>
      <c r="AN121" s="91" t="s">
        <v>1296</v>
      </c>
      <c r="AT121" s="91"/>
      <c r="AU121" s="91"/>
    </row>
    <row r="122" spans="1:47" ht="12.75">
      <c r="A122" s="42">
        <v>10</v>
      </c>
      <c r="B122" s="276" t="s">
        <v>1327</v>
      </c>
      <c r="C122" s="17"/>
      <c r="D122" s="18"/>
      <c r="E122" s="206">
        <v>38</v>
      </c>
      <c r="F122" s="208">
        <v>38</v>
      </c>
      <c r="G122" s="10"/>
      <c r="H122" s="10"/>
      <c r="I122" s="10"/>
      <c r="J122" s="27"/>
      <c r="K122" s="31">
        <v>38</v>
      </c>
      <c r="L122" s="48"/>
      <c r="AF122" s="91" t="s">
        <v>1053</v>
      </c>
      <c r="AJ122" s="124" t="s">
        <v>1178</v>
      </c>
      <c r="AK122" s="124"/>
      <c r="AN122" s="91" t="s">
        <v>1297</v>
      </c>
      <c r="AT122" s="91"/>
      <c r="AU122" s="91"/>
    </row>
    <row r="123" spans="1:47" ht="12.75">
      <c r="A123" s="42">
        <v>11</v>
      </c>
      <c r="B123" s="232" t="s">
        <v>1328</v>
      </c>
      <c r="C123" s="202">
        <v>3760</v>
      </c>
      <c r="D123" s="204">
        <v>37</v>
      </c>
      <c r="E123" s="19"/>
      <c r="F123" s="20"/>
      <c r="G123" s="1"/>
      <c r="H123" s="1"/>
      <c r="I123" s="1"/>
      <c r="J123" s="28"/>
      <c r="K123" s="32">
        <v>37</v>
      </c>
      <c r="L123" s="48"/>
      <c r="AF123" s="91" t="s">
        <v>1054</v>
      </c>
      <c r="AJ123" s="91" t="s">
        <v>1179</v>
      </c>
      <c r="AN123" s="91" t="s">
        <v>1298</v>
      </c>
      <c r="AT123" s="91"/>
      <c r="AU123" s="91"/>
    </row>
    <row r="124" spans="1:47" ht="13.5" thickBot="1">
      <c r="A124" s="42">
        <v>12</v>
      </c>
      <c r="B124" s="15" t="s">
        <v>491</v>
      </c>
      <c r="C124" s="203">
        <v>3604</v>
      </c>
      <c r="D124" s="205">
        <v>36</v>
      </c>
      <c r="E124" s="21"/>
      <c r="F124" s="22"/>
      <c r="G124" s="7"/>
      <c r="H124" s="7"/>
      <c r="I124" s="7"/>
      <c r="J124" s="29"/>
      <c r="K124" s="33">
        <v>36</v>
      </c>
      <c r="L124" s="48"/>
      <c r="AF124" s="91" t="s">
        <v>1055</v>
      </c>
      <c r="AJ124" s="91" t="s">
        <v>1180</v>
      </c>
      <c r="AN124" s="91" t="s">
        <v>1299</v>
      </c>
      <c r="AT124" s="91"/>
      <c r="AU124" s="91"/>
    </row>
    <row r="125" spans="1:47" ht="12.75">
      <c r="A125" s="42">
        <v>13</v>
      </c>
      <c r="B125" s="231" t="s">
        <v>1329</v>
      </c>
      <c r="C125" s="40">
        <v>3300</v>
      </c>
      <c r="D125" s="41">
        <v>33</v>
      </c>
      <c r="E125" s="17"/>
      <c r="F125" s="18"/>
      <c r="G125" s="10"/>
      <c r="H125" s="10"/>
      <c r="I125" s="10"/>
      <c r="J125" s="27"/>
      <c r="K125" s="31">
        <v>33</v>
      </c>
      <c r="L125" s="49"/>
      <c r="AF125" s="91" t="s">
        <v>1056</v>
      </c>
      <c r="AJ125" s="124" t="s">
        <v>485</v>
      </c>
      <c r="AN125" s="91" t="s">
        <v>1300</v>
      </c>
      <c r="AT125" s="91"/>
      <c r="AU125" s="91"/>
    </row>
    <row r="126" spans="1:47" ht="12.75">
      <c r="A126" s="42">
        <v>14</v>
      </c>
      <c r="B126" s="36" t="s">
        <v>1331</v>
      </c>
      <c r="C126" s="19"/>
      <c r="D126" s="20"/>
      <c r="E126" s="19"/>
      <c r="F126" s="20"/>
      <c r="G126" s="38">
        <v>13</v>
      </c>
      <c r="H126" s="38">
        <v>26</v>
      </c>
      <c r="I126" s="38">
        <v>634</v>
      </c>
      <c r="J126" s="39">
        <v>6</v>
      </c>
      <c r="K126" s="32">
        <v>32</v>
      </c>
      <c r="L126" s="49"/>
      <c r="AF126" s="124" t="s">
        <v>47</v>
      </c>
      <c r="AJ126" s="91" t="s">
        <v>1181</v>
      </c>
      <c r="AN126" s="91" t="s">
        <v>128</v>
      </c>
      <c r="AT126" s="91"/>
      <c r="AU126" s="91"/>
    </row>
    <row r="127" spans="1:47" ht="13.5" thickBot="1">
      <c r="A127" s="42">
        <v>15</v>
      </c>
      <c r="B127" s="37" t="s">
        <v>345</v>
      </c>
      <c r="C127" s="21"/>
      <c r="D127" s="22"/>
      <c r="E127" s="60">
        <v>30</v>
      </c>
      <c r="F127" s="61">
        <v>30</v>
      </c>
      <c r="G127" s="7"/>
      <c r="H127" s="7"/>
      <c r="I127" s="7"/>
      <c r="J127" s="29"/>
      <c r="K127" s="33">
        <v>30</v>
      </c>
      <c r="L127" s="49"/>
      <c r="AF127" s="91" t="s">
        <v>1057</v>
      </c>
      <c r="AJ127" s="91" t="s">
        <v>1182</v>
      </c>
      <c r="AN127" s="91" t="s">
        <v>1301</v>
      </c>
      <c r="AT127" s="91"/>
      <c r="AU127" s="91"/>
    </row>
    <row r="128" spans="1:47" ht="12.75">
      <c r="A128" s="42">
        <v>16</v>
      </c>
      <c r="B128" s="278" t="s">
        <v>1326</v>
      </c>
      <c r="C128" s="17"/>
      <c r="D128" s="18"/>
      <c r="E128" s="17"/>
      <c r="F128" s="18"/>
      <c r="G128" s="210">
        <v>12</v>
      </c>
      <c r="H128" s="210">
        <v>24</v>
      </c>
      <c r="I128" s="210">
        <v>563</v>
      </c>
      <c r="J128" s="212">
        <v>5</v>
      </c>
      <c r="K128" s="31">
        <v>29</v>
      </c>
      <c r="L128" s="11"/>
      <c r="AF128" s="91" t="s">
        <v>1058</v>
      </c>
      <c r="AJ128" s="91" t="s">
        <v>1183</v>
      </c>
      <c r="AN128" s="91" t="s">
        <v>1302</v>
      </c>
      <c r="AT128" s="91"/>
      <c r="AU128" s="91"/>
    </row>
    <row r="129" spans="1:47" ht="12.75">
      <c r="A129" s="42">
        <v>17</v>
      </c>
      <c r="B129" s="15" t="s">
        <v>349</v>
      </c>
      <c r="C129" s="202">
        <v>2052</v>
      </c>
      <c r="D129" s="204">
        <v>20</v>
      </c>
      <c r="E129" s="19"/>
      <c r="F129" s="20"/>
      <c r="G129" s="1"/>
      <c r="H129" s="1"/>
      <c r="I129" s="1"/>
      <c r="J129" s="28"/>
      <c r="K129" s="32">
        <v>20</v>
      </c>
      <c r="L129" s="11"/>
      <c r="AF129" s="91" t="s">
        <v>1059</v>
      </c>
      <c r="AJ129" s="124" t="s">
        <v>1184</v>
      </c>
      <c r="AK129" s="124"/>
      <c r="AN129" s="91" t="s">
        <v>1303</v>
      </c>
      <c r="AT129" s="91"/>
      <c r="AU129" s="91"/>
    </row>
    <row r="130" spans="1:47" ht="13.5" thickBot="1">
      <c r="A130" s="42">
        <v>18</v>
      </c>
      <c r="B130" s="275" t="s">
        <v>356</v>
      </c>
      <c r="C130" s="257"/>
      <c r="D130" s="258"/>
      <c r="E130" s="257"/>
      <c r="F130" s="258"/>
      <c r="G130" s="287">
        <v>8</v>
      </c>
      <c r="H130" s="287">
        <v>16</v>
      </c>
      <c r="I130" s="287">
        <v>408</v>
      </c>
      <c r="J130" s="289">
        <v>4</v>
      </c>
      <c r="K130" s="263">
        <v>20</v>
      </c>
      <c r="L130" s="12"/>
      <c r="AF130" s="91" t="s">
        <v>1060</v>
      </c>
      <c r="AJ130" s="64" t="s">
        <v>1035</v>
      </c>
      <c r="AN130" s="91" t="s">
        <v>1304</v>
      </c>
      <c r="AT130" s="91"/>
      <c r="AU130" s="91"/>
    </row>
    <row r="131" spans="1:47" ht="13.5" customHeight="1">
      <c r="A131" s="42">
        <v>19</v>
      </c>
      <c r="B131" s="58" t="s">
        <v>353</v>
      </c>
      <c r="C131" s="267"/>
      <c r="D131" s="268"/>
      <c r="E131" s="291">
        <v>14</v>
      </c>
      <c r="F131" s="292">
        <v>14</v>
      </c>
      <c r="G131" s="269"/>
      <c r="H131" s="269"/>
      <c r="I131" s="269"/>
      <c r="J131" s="270"/>
      <c r="K131" s="271">
        <v>14</v>
      </c>
      <c r="L131" s="334"/>
      <c r="AF131" s="124" t="s">
        <v>1061</v>
      </c>
      <c r="AG131" s="124"/>
      <c r="AJ131" s="91" t="s">
        <v>1185</v>
      </c>
      <c r="AN131" s="124" t="s">
        <v>442</v>
      </c>
      <c r="AT131" s="91"/>
      <c r="AU131" s="91"/>
    </row>
    <row r="132" spans="1:47" ht="13.5" thickBot="1">
      <c r="A132" s="42">
        <v>20</v>
      </c>
      <c r="B132" s="15" t="s">
        <v>350</v>
      </c>
      <c r="C132" s="202">
        <v>1239</v>
      </c>
      <c r="D132" s="204">
        <v>12</v>
      </c>
      <c r="E132" s="19"/>
      <c r="F132" s="20"/>
      <c r="G132" s="1"/>
      <c r="H132" s="1"/>
      <c r="I132" s="1"/>
      <c r="J132" s="28"/>
      <c r="K132" s="32">
        <v>12</v>
      </c>
      <c r="L132" s="335"/>
      <c r="AF132" s="91" t="s">
        <v>1062</v>
      </c>
      <c r="AJ132" s="91" t="s">
        <v>1186</v>
      </c>
      <c r="AN132" s="91" t="s">
        <v>1305</v>
      </c>
      <c r="AT132" s="91"/>
      <c r="AU132" s="91"/>
    </row>
    <row r="133" spans="1:47" ht="13.5" thickBot="1">
      <c r="A133" s="42">
        <v>21</v>
      </c>
      <c r="B133" s="16" t="s">
        <v>1332</v>
      </c>
      <c r="C133" s="203">
        <v>851</v>
      </c>
      <c r="D133" s="205">
        <v>8</v>
      </c>
      <c r="E133" s="21"/>
      <c r="F133" s="22"/>
      <c r="G133" s="7"/>
      <c r="H133" s="7"/>
      <c r="I133" s="7"/>
      <c r="J133" s="29"/>
      <c r="K133" s="33">
        <v>8</v>
      </c>
      <c r="L133" s="47"/>
      <c r="AF133" s="91" t="s">
        <v>755</v>
      </c>
      <c r="AJ133" s="91" t="s">
        <v>1187</v>
      </c>
      <c r="AN133" s="91" t="s">
        <v>1306</v>
      </c>
      <c r="AT133" s="91"/>
      <c r="AU133" s="91"/>
    </row>
    <row r="134" spans="1:47" ht="12.75">
      <c r="A134" s="42">
        <v>22</v>
      </c>
      <c r="B134" s="44" t="s">
        <v>688</v>
      </c>
      <c r="C134" s="265">
        <v>0</v>
      </c>
      <c r="D134" s="266">
        <v>0</v>
      </c>
      <c r="E134" s="267"/>
      <c r="F134" s="268"/>
      <c r="G134" s="269"/>
      <c r="H134" s="269"/>
      <c r="I134" s="269"/>
      <c r="J134" s="270"/>
      <c r="K134" s="271">
        <v>0</v>
      </c>
      <c r="L134" s="48"/>
      <c r="AF134" s="91" t="s">
        <v>1063</v>
      </c>
      <c r="AJ134" s="91" t="s">
        <v>1188</v>
      </c>
      <c r="AN134" s="91" t="s">
        <v>1307</v>
      </c>
      <c r="AT134" s="91"/>
      <c r="AU134" s="91"/>
    </row>
    <row r="135" spans="1:53" ht="12.75">
      <c r="A135" s="42">
        <v>23</v>
      </c>
      <c r="B135" s="36" t="s">
        <v>691</v>
      </c>
      <c r="C135" s="19"/>
      <c r="D135" s="20"/>
      <c r="E135" s="19"/>
      <c r="F135" s="20"/>
      <c r="G135" s="38">
        <v>0</v>
      </c>
      <c r="H135" s="38">
        <v>0</v>
      </c>
      <c r="I135" s="38">
        <v>0</v>
      </c>
      <c r="J135" s="39">
        <v>0</v>
      </c>
      <c r="K135" s="32">
        <v>0</v>
      </c>
      <c r="L135" s="48"/>
      <c r="AF135" s="91" t="s">
        <v>1064</v>
      </c>
      <c r="AJ135" s="124" t="s">
        <v>47</v>
      </c>
      <c r="AN135" s="124" t="s">
        <v>1067</v>
      </c>
      <c r="AT135" s="91"/>
      <c r="AU135" s="91"/>
      <c r="BA135" s="13"/>
    </row>
    <row r="136" spans="1:53" ht="13.5" thickBot="1">
      <c r="A136" s="42">
        <v>24</v>
      </c>
      <c r="B136" s="290" t="s">
        <v>690</v>
      </c>
      <c r="C136" s="21"/>
      <c r="D136" s="22"/>
      <c r="E136" s="60">
        <v>0</v>
      </c>
      <c r="F136" s="61">
        <v>0</v>
      </c>
      <c r="G136" s="7"/>
      <c r="H136" s="7"/>
      <c r="I136" s="7"/>
      <c r="J136" s="29"/>
      <c r="K136" s="33">
        <v>0</v>
      </c>
      <c r="L136" s="48"/>
      <c r="AF136" s="91" t="s">
        <v>1065</v>
      </c>
      <c r="AJ136" s="91" t="s">
        <v>1189</v>
      </c>
      <c r="AN136" s="91" t="s">
        <v>1308</v>
      </c>
      <c r="AT136" s="91"/>
      <c r="AU136" s="91"/>
      <c r="BA136" s="13"/>
    </row>
    <row r="137" spans="1:53" ht="13.5" customHeight="1" thickBot="1">
      <c r="A137" s="330" t="s">
        <v>6</v>
      </c>
      <c r="B137" s="330" t="s">
        <v>0</v>
      </c>
      <c r="C137" s="333" t="s">
        <v>3</v>
      </c>
      <c r="D137" s="325"/>
      <c r="E137" s="325"/>
      <c r="F137" s="325"/>
      <c r="G137" s="325"/>
      <c r="H137" s="325"/>
      <c r="I137" s="325"/>
      <c r="J137" s="326"/>
      <c r="K137" s="327"/>
      <c r="L137" s="48"/>
      <c r="AF137" s="91" t="s">
        <v>1066</v>
      </c>
      <c r="AJ137" s="91" t="s">
        <v>1190</v>
      </c>
      <c r="AN137" s="91" t="s">
        <v>1309</v>
      </c>
      <c r="AT137" s="91"/>
      <c r="AU137" s="91"/>
      <c r="BA137" s="13"/>
    </row>
    <row r="138" spans="1:53" ht="51.75" thickBot="1">
      <c r="A138" s="331"/>
      <c r="B138" s="332"/>
      <c r="C138" s="23" t="s">
        <v>20</v>
      </c>
      <c r="D138" s="34" t="s">
        <v>24</v>
      </c>
      <c r="E138" s="23" t="s">
        <v>21</v>
      </c>
      <c r="F138" s="34" t="s">
        <v>25</v>
      </c>
      <c r="G138" s="24" t="s">
        <v>22</v>
      </c>
      <c r="H138" s="24" t="s">
        <v>26</v>
      </c>
      <c r="I138" s="25" t="s">
        <v>23</v>
      </c>
      <c r="J138" s="26" t="s">
        <v>28</v>
      </c>
      <c r="K138" s="30" t="s">
        <v>27</v>
      </c>
      <c r="L138" s="48"/>
      <c r="AF138" s="124" t="s">
        <v>1067</v>
      </c>
      <c r="AJ138" s="124" t="s">
        <v>1191</v>
      </c>
      <c r="AK138" s="124"/>
      <c r="AN138" s="91" t="s">
        <v>1310</v>
      </c>
      <c r="AT138" s="91"/>
      <c r="AU138" s="91"/>
      <c r="BA138" s="13"/>
    </row>
    <row r="139" spans="1:53" ht="12.75">
      <c r="A139" s="5">
        <v>1</v>
      </c>
      <c r="B139" s="58" t="s">
        <v>348</v>
      </c>
      <c r="C139" s="17"/>
      <c r="D139" s="18"/>
      <c r="E139" s="206">
        <v>73</v>
      </c>
      <c r="F139" s="208">
        <v>73</v>
      </c>
      <c r="G139" s="10"/>
      <c r="H139" s="10"/>
      <c r="I139" s="10"/>
      <c r="J139" s="27"/>
      <c r="K139" s="31">
        <v>73</v>
      </c>
      <c r="L139" s="48"/>
      <c r="AF139" s="91" t="s">
        <v>1068</v>
      </c>
      <c r="AJ139" s="91" t="s">
        <v>1192</v>
      </c>
      <c r="AN139" s="91" t="s">
        <v>1311</v>
      </c>
      <c r="AT139" s="91"/>
      <c r="AU139" s="91"/>
      <c r="BA139" s="13"/>
    </row>
    <row r="140" spans="1:53" ht="12.75">
      <c r="A140" s="42">
        <v>2</v>
      </c>
      <c r="B140" s="37" t="s">
        <v>345</v>
      </c>
      <c r="C140" s="19"/>
      <c r="D140" s="20"/>
      <c r="E140" s="207">
        <v>71</v>
      </c>
      <c r="F140" s="209">
        <v>71</v>
      </c>
      <c r="G140" s="1"/>
      <c r="H140" s="1"/>
      <c r="I140" s="1"/>
      <c r="J140" s="28"/>
      <c r="K140" s="32">
        <v>71</v>
      </c>
      <c r="L140" s="48"/>
      <c r="AF140" s="91" t="s">
        <v>1069</v>
      </c>
      <c r="AJ140" s="91" t="s">
        <v>1143</v>
      </c>
      <c r="AN140" s="124" t="s">
        <v>138</v>
      </c>
      <c r="AT140" s="91"/>
      <c r="AU140" s="91"/>
      <c r="BA140" s="13"/>
    </row>
    <row r="141" spans="1:53" ht="13.5" thickBot="1">
      <c r="A141" s="42">
        <v>3</v>
      </c>
      <c r="B141" s="229" t="s">
        <v>1327</v>
      </c>
      <c r="C141" s="21"/>
      <c r="D141" s="22"/>
      <c r="E141" s="60">
        <v>50</v>
      </c>
      <c r="F141" s="61">
        <v>50</v>
      </c>
      <c r="G141" s="7"/>
      <c r="H141" s="7"/>
      <c r="I141" s="7"/>
      <c r="J141" s="29"/>
      <c r="K141" s="33">
        <v>50</v>
      </c>
      <c r="L141" s="48"/>
      <c r="AF141" s="91" t="s">
        <v>1070</v>
      </c>
      <c r="AJ141" s="91" t="s">
        <v>1193</v>
      </c>
      <c r="AN141" s="91" t="s">
        <v>1312</v>
      </c>
      <c r="AT141" s="91"/>
      <c r="AU141" s="91"/>
      <c r="BA141" s="13"/>
    </row>
    <row r="142" spans="1:53" ht="12.75">
      <c r="A142" s="42">
        <v>4</v>
      </c>
      <c r="B142" s="58" t="s">
        <v>353</v>
      </c>
      <c r="C142" s="17"/>
      <c r="D142" s="18"/>
      <c r="E142" s="206">
        <v>49</v>
      </c>
      <c r="F142" s="208">
        <v>49</v>
      </c>
      <c r="G142" s="10"/>
      <c r="H142" s="10"/>
      <c r="I142" s="10"/>
      <c r="J142" s="27"/>
      <c r="K142" s="31">
        <v>49</v>
      </c>
      <c r="L142" s="48"/>
      <c r="AF142" s="124" t="s">
        <v>1071</v>
      </c>
      <c r="AG142" s="124"/>
      <c r="AJ142" s="91" t="s">
        <v>128</v>
      </c>
      <c r="AN142" s="124" t="s">
        <v>1313</v>
      </c>
      <c r="AO142" s="124"/>
      <c r="AP142" s="124"/>
      <c r="AT142" s="91"/>
      <c r="AU142" s="91"/>
      <c r="BA142" s="13"/>
    </row>
    <row r="143" spans="1:53" ht="12.75">
      <c r="A143" s="42">
        <v>5</v>
      </c>
      <c r="B143" s="37" t="s">
        <v>676</v>
      </c>
      <c r="C143" s="19"/>
      <c r="D143" s="20"/>
      <c r="E143" s="207">
        <v>43</v>
      </c>
      <c r="F143" s="209">
        <v>43</v>
      </c>
      <c r="G143" s="1"/>
      <c r="H143" s="1"/>
      <c r="I143" s="1"/>
      <c r="J143" s="28"/>
      <c r="K143" s="32">
        <v>43</v>
      </c>
      <c r="L143" s="48"/>
      <c r="AF143" s="91" t="s">
        <v>1072</v>
      </c>
      <c r="AJ143" s="91" t="s">
        <v>1194</v>
      </c>
      <c r="AN143" s="91" t="s">
        <v>1314</v>
      </c>
      <c r="AT143" s="91"/>
      <c r="AU143" s="91"/>
      <c r="BA143" s="13"/>
    </row>
    <row r="144" spans="1:53" ht="13.5" thickBot="1">
      <c r="A144" s="42">
        <v>6</v>
      </c>
      <c r="B144" s="232" t="s">
        <v>1328</v>
      </c>
      <c r="C144" s="203">
        <v>4143</v>
      </c>
      <c r="D144" s="205">
        <v>41</v>
      </c>
      <c r="E144" s="21"/>
      <c r="F144" s="22"/>
      <c r="G144" s="7"/>
      <c r="H144" s="7"/>
      <c r="I144" s="7"/>
      <c r="J144" s="29"/>
      <c r="K144" s="33">
        <v>41</v>
      </c>
      <c r="L144" s="48"/>
      <c r="AF144" s="64" t="s">
        <v>156</v>
      </c>
      <c r="AJ144" s="91" t="s">
        <v>1195</v>
      </c>
      <c r="AK144" s="92"/>
      <c r="AN144" s="91" t="s">
        <v>1315</v>
      </c>
      <c r="AT144" s="91"/>
      <c r="AU144" s="91"/>
      <c r="BA144" s="13"/>
    </row>
    <row r="145" spans="1:47" ht="12.75">
      <c r="A145" s="42">
        <v>7</v>
      </c>
      <c r="B145" s="58" t="s">
        <v>1330</v>
      </c>
      <c r="C145" s="17"/>
      <c r="D145" s="18"/>
      <c r="E145" s="206">
        <v>38</v>
      </c>
      <c r="F145" s="208">
        <v>38</v>
      </c>
      <c r="G145" s="10"/>
      <c r="H145" s="10"/>
      <c r="I145" s="10"/>
      <c r="J145" s="27"/>
      <c r="K145" s="31">
        <v>38</v>
      </c>
      <c r="L145" s="48"/>
      <c r="AF145" s="91" t="s">
        <v>1073</v>
      </c>
      <c r="AJ145" s="91" t="s">
        <v>1196</v>
      </c>
      <c r="AN145" s="124" t="s">
        <v>485</v>
      </c>
      <c r="AT145" s="91"/>
      <c r="AU145" s="91"/>
    </row>
    <row r="146" spans="1:47" ht="12.75">
      <c r="A146" s="42">
        <v>8</v>
      </c>
      <c r="B146" s="229" t="s">
        <v>687</v>
      </c>
      <c r="C146" s="19"/>
      <c r="D146" s="20"/>
      <c r="E146" s="207">
        <v>36</v>
      </c>
      <c r="F146" s="209">
        <v>36</v>
      </c>
      <c r="G146" s="1"/>
      <c r="H146" s="1"/>
      <c r="I146" s="1"/>
      <c r="J146" s="28"/>
      <c r="K146" s="32">
        <v>36</v>
      </c>
      <c r="L146" s="48"/>
      <c r="AF146" s="91" t="s">
        <v>1074</v>
      </c>
      <c r="AJ146" s="124" t="s">
        <v>134</v>
      </c>
      <c r="AN146" s="91" t="s">
        <v>1316</v>
      </c>
      <c r="AT146" s="91"/>
      <c r="AU146" s="91"/>
    </row>
    <row r="147" spans="1:47" ht="13.5" thickBot="1">
      <c r="A147" s="42">
        <v>9</v>
      </c>
      <c r="B147" s="233" t="s">
        <v>661</v>
      </c>
      <c r="C147" s="21"/>
      <c r="D147" s="22"/>
      <c r="E147" s="21"/>
      <c r="F147" s="22"/>
      <c r="G147" s="211">
        <v>15</v>
      </c>
      <c r="H147" s="211">
        <v>30</v>
      </c>
      <c r="I147" s="211">
        <v>350</v>
      </c>
      <c r="J147" s="213">
        <v>3</v>
      </c>
      <c r="K147" s="33">
        <v>33</v>
      </c>
      <c r="L147" s="48"/>
      <c r="AF147" s="91" t="s">
        <v>1075</v>
      </c>
      <c r="AJ147" s="91" t="s">
        <v>1197</v>
      </c>
      <c r="AN147" s="124" t="s">
        <v>1317</v>
      </c>
      <c r="AO147" s="124"/>
      <c r="AP147" s="124"/>
      <c r="AT147" s="91"/>
      <c r="AU147" s="91"/>
    </row>
    <row r="148" spans="1:47" ht="12.75">
      <c r="A148" s="42">
        <v>10</v>
      </c>
      <c r="B148" s="231" t="s">
        <v>1329</v>
      </c>
      <c r="C148" s="40">
        <v>2976</v>
      </c>
      <c r="D148" s="41">
        <v>29</v>
      </c>
      <c r="E148" s="17"/>
      <c r="F148" s="18"/>
      <c r="G148" s="10"/>
      <c r="H148" s="10"/>
      <c r="I148" s="10"/>
      <c r="J148" s="27"/>
      <c r="K148" s="31">
        <v>29</v>
      </c>
      <c r="L148" s="49"/>
      <c r="AF148" s="91" t="s">
        <v>1076</v>
      </c>
      <c r="AJ148" s="91" t="s">
        <v>1198</v>
      </c>
      <c r="AN148" s="91" t="s">
        <v>1318</v>
      </c>
      <c r="AT148" s="91"/>
      <c r="AU148" s="91"/>
    </row>
    <row r="149" spans="1:47" ht="12.75">
      <c r="A149" s="42">
        <v>11</v>
      </c>
      <c r="B149" s="15" t="s">
        <v>491</v>
      </c>
      <c r="C149" s="202">
        <v>2600</v>
      </c>
      <c r="D149" s="204">
        <v>26</v>
      </c>
      <c r="E149" s="19"/>
      <c r="F149" s="20"/>
      <c r="G149" s="1"/>
      <c r="H149" s="1"/>
      <c r="I149" s="1"/>
      <c r="J149" s="28"/>
      <c r="K149" s="32">
        <v>26</v>
      </c>
      <c r="L149" s="49"/>
      <c r="AF149" s="124" t="s">
        <v>174</v>
      </c>
      <c r="AJ149" s="124" t="s">
        <v>1199</v>
      </c>
      <c r="AK149" s="124"/>
      <c r="AN149" s="124" t="s">
        <v>19</v>
      </c>
      <c r="AT149" s="91"/>
      <c r="AU149" s="91"/>
    </row>
    <row r="150" spans="1:47" ht="13.5" thickBot="1">
      <c r="A150" s="42">
        <v>12</v>
      </c>
      <c r="B150" s="15" t="s">
        <v>344</v>
      </c>
      <c r="C150" s="203">
        <v>2598</v>
      </c>
      <c r="D150" s="205">
        <v>25</v>
      </c>
      <c r="E150" s="21"/>
      <c r="F150" s="22"/>
      <c r="G150" s="7"/>
      <c r="H150" s="7"/>
      <c r="I150" s="7"/>
      <c r="J150" s="29"/>
      <c r="K150" s="33">
        <v>25</v>
      </c>
      <c r="L150" s="49"/>
      <c r="AF150" s="91" t="s">
        <v>1077</v>
      </c>
      <c r="AJ150" s="91" t="s">
        <v>1200</v>
      </c>
      <c r="AN150" s="91" t="s">
        <v>1319</v>
      </c>
      <c r="AT150" s="91"/>
      <c r="AU150" s="91"/>
    </row>
    <row r="151" spans="1:47" ht="12.75">
      <c r="A151" s="42">
        <v>13</v>
      </c>
      <c r="B151" s="44" t="s">
        <v>1332</v>
      </c>
      <c r="C151" s="40">
        <v>2293</v>
      </c>
      <c r="D151" s="41">
        <v>22</v>
      </c>
      <c r="E151" s="17"/>
      <c r="F151" s="18"/>
      <c r="G151" s="10"/>
      <c r="H151" s="10"/>
      <c r="I151" s="10"/>
      <c r="J151" s="27"/>
      <c r="K151" s="31">
        <v>22</v>
      </c>
      <c r="L151" s="11"/>
      <c r="AF151" s="91" t="s">
        <v>1078</v>
      </c>
      <c r="AJ151" s="91" t="s">
        <v>1201</v>
      </c>
      <c r="AN151" s="91" t="s">
        <v>1320</v>
      </c>
      <c r="AT151" s="91"/>
      <c r="AU151" s="91"/>
    </row>
    <row r="152" spans="1:47" ht="12.75">
      <c r="A152" s="42">
        <v>14</v>
      </c>
      <c r="B152" s="15" t="s">
        <v>350</v>
      </c>
      <c r="C152" s="202">
        <v>1533</v>
      </c>
      <c r="D152" s="204">
        <v>15</v>
      </c>
      <c r="E152" s="19"/>
      <c r="F152" s="20"/>
      <c r="G152" s="1"/>
      <c r="H152" s="1"/>
      <c r="I152" s="1"/>
      <c r="J152" s="28"/>
      <c r="K152" s="32">
        <v>15</v>
      </c>
      <c r="L152" s="11"/>
      <c r="AF152" s="91" t="s">
        <v>1079</v>
      </c>
      <c r="AJ152" s="124" t="s">
        <v>1067</v>
      </c>
      <c r="AN152" s="124" t="s">
        <v>134</v>
      </c>
      <c r="AT152" s="91"/>
      <c r="AU152" s="91"/>
    </row>
    <row r="153" spans="1:47" ht="13.5" thickBot="1">
      <c r="A153" s="42">
        <v>15</v>
      </c>
      <c r="B153" s="36" t="s">
        <v>492</v>
      </c>
      <c r="C153" s="21"/>
      <c r="D153" s="22"/>
      <c r="E153" s="21"/>
      <c r="F153" s="22"/>
      <c r="G153" s="211">
        <v>2</v>
      </c>
      <c r="H153" s="211">
        <v>4</v>
      </c>
      <c r="I153" s="211">
        <v>995</v>
      </c>
      <c r="J153" s="213">
        <v>9</v>
      </c>
      <c r="K153" s="33">
        <v>13</v>
      </c>
      <c r="L153" s="12"/>
      <c r="AF153" s="91" t="s">
        <v>1080</v>
      </c>
      <c r="AJ153" s="91" t="s">
        <v>1202</v>
      </c>
      <c r="AN153" s="91" t="s">
        <v>1321</v>
      </c>
      <c r="AT153" s="91"/>
      <c r="AU153" s="91"/>
    </row>
    <row r="154" spans="1:47" ht="13.5" thickBot="1">
      <c r="A154" s="42">
        <v>16</v>
      </c>
      <c r="B154" s="44" t="s">
        <v>349</v>
      </c>
      <c r="C154" s="40">
        <v>914</v>
      </c>
      <c r="D154" s="41">
        <v>9</v>
      </c>
      <c r="E154" s="17"/>
      <c r="F154" s="18"/>
      <c r="G154" s="10"/>
      <c r="H154" s="10"/>
      <c r="I154" s="10"/>
      <c r="J154" s="27"/>
      <c r="K154" s="31">
        <v>9</v>
      </c>
      <c r="L154" s="12"/>
      <c r="AF154" s="91" t="s">
        <v>1081</v>
      </c>
      <c r="AJ154" s="91" t="s">
        <v>1203</v>
      </c>
      <c r="AN154" s="91" t="s">
        <v>8</v>
      </c>
      <c r="AT154" s="91"/>
      <c r="AU154" s="91"/>
    </row>
    <row r="155" spans="1:47" ht="12.75">
      <c r="A155" s="42">
        <v>17</v>
      </c>
      <c r="B155" s="36" t="s">
        <v>346</v>
      </c>
      <c r="C155" s="19"/>
      <c r="D155" s="20"/>
      <c r="E155" s="19"/>
      <c r="F155" s="20"/>
      <c r="G155" s="38">
        <v>2</v>
      </c>
      <c r="H155" s="38">
        <v>4</v>
      </c>
      <c r="I155" s="38">
        <v>54</v>
      </c>
      <c r="J155" s="39">
        <v>0</v>
      </c>
      <c r="K155" s="32">
        <v>4</v>
      </c>
      <c r="O155" s="88"/>
      <c r="AF155" s="124" t="s">
        <v>1082</v>
      </c>
      <c r="AG155" s="124"/>
      <c r="AJ155" s="124" t="s">
        <v>1204</v>
      </c>
      <c r="AK155" s="124"/>
      <c r="AN155" s="91" t="s">
        <v>1322</v>
      </c>
      <c r="AT155" s="91"/>
      <c r="AU155" s="91"/>
    </row>
    <row r="156" spans="1:47" ht="13.5" thickBot="1">
      <c r="A156" s="42">
        <v>18</v>
      </c>
      <c r="B156" s="275" t="s">
        <v>354</v>
      </c>
      <c r="C156" s="257"/>
      <c r="D156" s="258"/>
      <c r="E156" s="257"/>
      <c r="F156" s="258"/>
      <c r="G156" s="287">
        <v>0</v>
      </c>
      <c r="H156" s="287">
        <v>0</v>
      </c>
      <c r="I156" s="287">
        <v>0</v>
      </c>
      <c r="J156" s="289">
        <v>0</v>
      </c>
      <c r="K156" s="263">
        <v>0</v>
      </c>
      <c r="O156" s="88"/>
      <c r="AF156" s="91" t="s">
        <v>1083</v>
      </c>
      <c r="AJ156" s="91" t="s">
        <v>1205</v>
      </c>
      <c r="AT156" s="91"/>
      <c r="AU156" s="91"/>
    </row>
    <row r="157" spans="1:47" ht="12.75">
      <c r="A157" s="42">
        <v>19</v>
      </c>
      <c r="B157" s="43" t="s">
        <v>1334</v>
      </c>
      <c r="C157" s="267"/>
      <c r="D157" s="268"/>
      <c r="E157" s="267"/>
      <c r="F157" s="268"/>
      <c r="G157" s="286">
        <v>0</v>
      </c>
      <c r="H157" s="286">
        <v>0</v>
      </c>
      <c r="I157" s="286">
        <v>0</v>
      </c>
      <c r="J157" s="288">
        <v>0</v>
      </c>
      <c r="K157" s="271">
        <v>0</v>
      </c>
      <c r="O157" s="88"/>
      <c r="AF157" s="124" t="s">
        <v>134</v>
      </c>
      <c r="AJ157" s="124" t="s">
        <v>174</v>
      </c>
      <c r="AT157" s="91"/>
      <c r="AU157" s="91"/>
    </row>
    <row r="158" spans="1:47" ht="12.75">
      <c r="A158" s="42">
        <v>20</v>
      </c>
      <c r="B158" s="36" t="s">
        <v>1331</v>
      </c>
      <c r="C158" s="19"/>
      <c r="D158" s="20"/>
      <c r="E158" s="19"/>
      <c r="F158" s="20"/>
      <c r="G158" s="38">
        <v>0</v>
      </c>
      <c r="H158" s="38">
        <v>0</v>
      </c>
      <c r="I158" s="38">
        <v>0</v>
      </c>
      <c r="J158" s="39">
        <v>0</v>
      </c>
      <c r="K158" s="32">
        <v>0</v>
      </c>
      <c r="AF158" s="91" t="s">
        <v>1084</v>
      </c>
      <c r="AJ158" s="91" t="s">
        <v>1206</v>
      </c>
      <c r="AT158" s="91"/>
      <c r="AU158" s="91"/>
    </row>
    <row r="159" spans="1:47" ht="18.75" customHeight="1" thickBot="1">
      <c r="A159" s="42">
        <v>21</v>
      </c>
      <c r="B159" s="16" t="s">
        <v>688</v>
      </c>
      <c r="C159" s="203">
        <v>0</v>
      </c>
      <c r="D159" s="205">
        <v>0</v>
      </c>
      <c r="E159" s="21"/>
      <c r="F159" s="22"/>
      <c r="G159" s="7"/>
      <c r="H159" s="7"/>
      <c r="I159" s="7"/>
      <c r="J159" s="29"/>
      <c r="K159" s="33">
        <v>0</v>
      </c>
      <c r="AF159" s="91" t="s">
        <v>1085</v>
      </c>
      <c r="AJ159" s="91" t="s">
        <v>1207</v>
      </c>
      <c r="AT159" s="91"/>
      <c r="AU159" s="91"/>
    </row>
    <row r="160" spans="1:47" ht="13.5" customHeight="1">
      <c r="A160" s="42">
        <v>22</v>
      </c>
      <c r="B160" s="43" t="s">
        <v>691</v>
      </c>
      <c r="C160" s="267"/>
      <c r="D160" s="268"/>
      <c r="E160" s="267"/>
      <c r="F160" s="268"/>
      <c r="G160" s="286">
        <v>0</v>
      </c>
      <c r="H160" s="286">
        <v>0</v>
      </c>
      <c r="I160" s="286">
        <v>0</v>
      </c>
      <c r="J160" s="288">
        <v>0</v>
      </c>
      <c r="K160" s="271">
        <v>0</v>
      </c>
      <c r="AF160" s="91" t="s">
        <v>1086</v>
      </c>
      <c r="AJ160" s="124" t="s">
        <v>1208</v>
      </c>
      <c r="AK160" s="124"/>
      <c r="AT160" s="91"/>
      <c r="AU160" s="91"/>
    </row>
    <row r="161" spans="1:47" ht="12.75">
      <c r="A161" s="42">
        <v>23</v>
      </c>
      <c r="B161" s="37" t="s">
        <v>690</v>
      </c>
      <c r="C161" s="19"/>
      <c r="D161" s="20"/>
      <c r="E161" s="207">
        <v>0</v>
      </c>
      <c r="F161" s="209">
        <v>0</v>
      </c>
      <c r="G161" s="1"/>
      <c r="H161" s="1"/>
      <c r="I161" s="1"/>
      <c r="J161" s="28"/>
      <c r="K161" s="32">
        <v>0</v>
      </c>
      <c r="AF161" s="91" t="s">
        <v>1087</v>
      </c>
      <c r="AJ161" s="91" t="s">
        <v>1209</v>
      </c>
      <c r="AT161" s="91"/>
      <c r="AU161" s="91"/>
    </row>
    <row r="162" spans="1:47" ht="13.5" thickBot="1">
      <c r="A162" s="42">
        <v>24</v>
      </c>
      <c r="B162" s="285" t="s">
        <v>1326</v>
      </c>
      <c r="C162" s="21"/>
      <c r="D162" s="22"/>
      <c r="E162" s="21"/>
      <c r="F162" s="22"/>
      <c r="G162" s="211">
        <v>0</v>
      </c>
      <c r="H162" s="211">
        <v>0</v>
      </c>
      <c r="I162" s="211">
        <v>0</v>
      </c>
      <c r="J162" s="213">
        <v>0</v>
      </c>
      <c r="K162" s="33">
        <v>0</v>
      </c>
      <c r="AF162" s="124" t="s">
        <v>1088</v>
      </c>
      <c r="AG162" s="124"/>
      <c r="AJ162" s="91" t="s">
        <v>1210</v>
      </c>
      <c r="AT162" s="91"/>
      <c r="AU162" s="91"/>
    </row>
    <row r="163" spans="32:47" ht="12.75">
      <c r="AF163" s="64" t="s">
        <v>57</v>
      </c>
      <c r="AJ163" s="91" t="s">
        <v>755</v>
      </c>
      <c r="AT163" s="91"/>
      <c r="AU163" s="91"/>
    </row>
    <row r="164" spans="32:47" ht="12.75">
      <c r="AF164" s="91" t="s">
        <v>1089</v>
      </c>
      <c r="AJ164" s="91" t="s">
        <v>1211</v>
      </c>
      <c r="AT164" s="91"/>
      <c r="AU164" s="91"/>
    </row>
    <row r="165" spans="32:47" ht="12.75">
      <c r="AF165" s="91" t="s">
        <v>1090</v>
      </c>
      <c r="AJ165" s="91" t="s">
        <v>1212</v>
      </c>
      <c r="AT165" s="91"/>
      <c r="AU165" s="91"/>
    </row>
    <row r="166" spans="32:47" ht="12.75">
      <c r="AF166" s="91" t="s">
        <v>1091</v>
      </c>
      <c r="AJ166" s="91" t="s">
        <v>1213</v>
      </c>
      <c r="AT166" s="91"/>
      <c r="AU166" s="91"/>
    </row>
    <row r="167" spans="32:47" ht="12.75">
      <c r="AF167" s="124" t="s">
        <v>19</v>
      </c>
      <c r="AJ167" s="91" t="s">
        <v>1214</v>
      </c>
      <c r="AT167" s="91"/>
      <c r="AU167" s="91"/>
    </row>
    <row r="168" spans="32:47" ht="12.75">
      <c r="AF168" s="91" t="s">
        <v>1092</v>
      </c>
      <c r="AJ168" s="91" t="s">
        <v>1215</v>
      </c>
      <c r="AT168" s="91"/>
      <c r="AU168" s="91"/>
    </row>
    <row r="169" spans="32:47" ht="12.75">
      <c r="AF169" s="91" t="s">
        <v>1093</v>
      </c>
      <c r="AJ169" s="64" t="s">
        <v>156</v>
      </c>
      <c r="AT169" s="91"/>
      <c r="AU169" s="91"/>
    </row>
    <row r="170" spans="32:47" ht="12.75">
      <c r="AF170" s="91" t="s">
        <v>1094</v>
      </c>
      <c r="AJ170" s="91" t="s">
        <v>1216</v>
      </c>
      <c r="AT170" s="91"/>
      <c r="AU170" s="91"/>
    </row>
    <row r="171" spans="32:47" ht="12.75">
      <c r="AF171" s="91" t="s">
        <v>128</v>
      </c>
      <c r="AJ171" s="91" t="s">
        <v>1200</v>
      </c>
      <c r="AT171" s="91"/>
      <c r="AU171" s="91"/>
    </row>
    <row r="172" spans="32:47" ht="12.75">
      <c r="AF172" s="91" t="s">
        <v>1095</v>
      </c>
      <c r="AJ172" s="91" t="s">
        <v>1217</v>
      </c>
      <c r="AT172" s="91"/>
      <c r="AU172" s="91"/>
    </row>
    <row r="173" spans="32:36" ht="12.75">
      <c r="AF173" s="91" t="s">
        <v>1096</v>
      </c>
      <c r="AJ173" s="91" t="s">
        <v>759</v>
      </c>
    </row>
    <row r="174" spans="32:36" ht="12.75">
      <c r="AF174" s="91" t="s">
        <v>759</v>
      </c>
      <c r="AJ174" s="91" t="s">
        <v>8</v>
      </c>
    </row>
    <row r="175" spans="32:36" ht="12.75">
      <c r="AF175" s="91" t="s">
        <v>8</v>
      </c>
      <c r="AJ175" s="91" t="s">
        <v>1218</v>
      </c>
    </row>
    <row r="176" ht="12.75">
      <c r="AF176" s="91" t="s">
        <v>1097</v>
      </c>
    </row>
  </sheetData>
  <sheetProtection/>
  <mergeCells count="23">
    <mergeCell ref="A111:A112"/>
    <mergeCell ref="B111:B112"/>
    <mergeCell ref="C111:K111"/>
    <mergeCell ref="A137:A138"/>
    <mergeCell ref="B137:B138"/>
    <mergeCell ref="C137:K137"/>
    <mergeCell ref="A1:AE1"/>
    <mergeCell ref="L108:L109"/>
    <mergeCell ref="AD42:AD43"/>
    <mergeCell ref="A85:A86"/>
    <mergeCell ref="B85:B86"/>
    <mergeCell ref="C85:K85"/>
    <mergeCell ref="L85:L86"/>
    <mergeCell ref="AD85:AD86"/>
    <mergeCell ref="A42:A43"/>
    <mergeCell ref="B42:B43"/>
    <mergeCell ref="L131:L132"/>
    <mergeCell ref="W103:X103"/>
    <mergeCell ref="W102:X102"/>
    <mergeCell ref="W104:X104"/>
    <mergeCell ref="C42:K42"/>
    <mergeCell ref="L42:T42"/>
    <mergeCell ref="U42:A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177"/>
  <sheetViews>
    <sheetView zoomScale="85" zoomScaleNormal="85" zoomScalePageLayoutView="0" workbookViewId="0" topLeftCell="A1">
      <selection activeCell="H2" sqref="H2:H4"/>
    </sheetView>
  </sheetViews>
  <sheetFormatPr defaultColWidth="9.140625" defaultRowHeight="12.75" outlineLevelCol="1"/>
  <cols>
    <col min="1" max="1" width="5.57421875" style="0" customWidth="1"/>
    <col min="2" max="2" width="41.28125" style="0" customWidth="1"/>
    <col min="3" max="3" width="9.57421875" style="0" customWidth="1" outlineLevel="1"/>
    <col min="4" max="4" width="7.8515625" style="0" customWidth="1" outlineLevel="1"/>
    <col min="5" max="5" width="9.7109375" style="0" customWidth="1" outlineLevel="1"/>
    <col min="6" max="10" width="7.57421875" style="0" customWidth="1" outlineLevel="1"/>
    <col min="11" max="11" width="9.140625" style="0" customWidth="1"/>
    <col min="12" max="13" width="9.140625" style="0" customWidth="1" outlineLevel="1"/>
    <col min="14" max="14" width="9.421875" style="0" customWidth="1" outlineLevel="1"/>
    <col min="15" max="19" width="9.140625" style="0" customWidth="1" outlineLevel="1"/>
    <col min="20" max="20" width="9.140625" style="0" customWidth="1"/>
    <col min="21" max="21" width="9.140625" style="0" customWidth="1" outlineLevel="1" collapsed="1"/>
    <col min="22" max="22" width="9.140625" style="0" customWidth="1" outlineLevel="1"/>
    <col min="23" max="23" width="10.140625" style="0" customWidth="1" outlineLevel="1"/>
    <col min="24" max="28" width="9.140625" style="0" customWidth="1" outlineLevel="1"/>
    <col min="29" max="29" width="9.140625" style="0" customWidth="1"/>
    <col min="30" max="30" width="10.00390625" style="0" customWidth="1"/>
    <col min="31" max="31" width="2.00390625" style="0" customWidth="1"/>
    <col min="32" max="32" width="7.421875" style="91" hidden="1" customWidth="1" outlineLevel="1"/>
    <col min="33" max="33" width="49.140625" style="91" hidden="1" customWidth="1" outlineLevel="1"/>
    <col min="34" max="34" width="3.57421875" style="91" customWidth="1" collapsed="1"/>
    <col min="35" max="35" width="3.140625" style="91" customWidth="1"/>
    <col min="36" max="36" width="29.8515625" style="91" hidden="1" customWidth="1" outlineLevel="1"/>
    <col min="37" max="37" width="37.00390625" style="91" hidden="1" customWidth="1" outlineLevel="1"/>
    <col min="38" max="38" width="2.140625" style="91" customWidth="1" collapsed="1"/>
    <col min="39" max="39" width="2.8515625" style="91" customWidth="1"/>
    <col min="40" max="40" width="42.140625" style="91" hidden="1" customWidth="1" outlineLevel="1"/>
    <col min="41" max="41" width="2.7109375" style="91" hidden="1" customWidth="1" outlineLevel="1"/>
    <col min="42" max="44" width="11.140625" style="91" hidden="1" customWidth="1" outlineLevel="1"/>
    <col min="45" max="45" width="11.140625" style="91" customWidth="1" collapsed="1"/>
    <col min="46" max="46" width="9.421875" style="0" customWidth="1"/>
  </cols>
  <sheetData>
    <row r="1" spans="1:52" ht="18">
      <c r="A1" s="323" t="s">
        <v>1337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Z1" s="91"/>
    </row>
    <row r="2" spans="1:52" ht="12.75">
      <c r="A2" s="2" t="s">
        <v>339</v>
      </c>
      <c r="H2" s="214" t="s">
        <v>1340</v>
      </c>
      <c r="I2" s="91"/>
      <c r="AZ2" s="92"/>
    </row>
    <row r="3" spans="1:52" ht="12.75">
      <c r="A3" s="2" t="s">
        <v>340</v>
      </c>
      <c r="H3" s="214" t="s">
        <v>1341</v>
      </c>
      <c r="I3" s="91"/>
      <c r="U3" s="109"/>
      <c r="AZ3" s="92"/>
    </row>
    <row r="4" spans="1:52" ht="12.75">
      <c r="A4" s="2" t="s">
        <v>61</v>
      </c>
      <c r="H4" s="217" t="s">
        <v>1342</v>
      </c>
      <c r="I4" s="91"/>
      <c r="U4" s="109"/>
      <c r="AZ4" s="92"/>
    </row>
    <row r="5" spans="1:52" ht="12.75">
      <c r="A5" s="35" t="s">
        <v>33</v>
      </c>
      <c r="H5" s="108"/>
      <c r="U5" s="109"/>
      <c r="AZ5" s="92"/>
    </row>
    <row r="6" spans="1:52" ht="12.75">
      <c r="A6" s="52" t="s">
        <v>9</v>
      </c>
      <c r="H6" s="13" t="s">
        <v>35</v>
      </c>
      <c r="O6" s="13"/>
      <c r="U6" s="109"/>
      <c r="AZ6" s="92"/>
    </row>
    <row r="7" spans="1:52" ht="12.75">
      <c r="A7" s="90" t="s">
        <v>10</v>
      </c>
      <c r="B7" s="91"/>
      <c r="C7" s="92"/>
      <c r="D7" s="91"/>
      <c r="H7" s="240" t="s">
        <v>369</v>
      </c>
      <c r="I7" s="241" t="s">
        <v>34</v>
      </c>
      <c r="J7" s="239" t="s">
        <v>370</v>
      </c>
      <c r="O7" s="13"/>
      <c r="U7" s="109"/>
      <c r="AG7" s="126"/>
      <c r="AZ7" s="92"/>
    </row>
    <row r="8" spans="1:52" ht="12.75">
      <c r="A8" s="90" t="s">
        <v>11</v>
      </c>
      <c r="B8" s="91"/>
      <c r="C8" s="92"/>
      <c r="D8" s="91"/>
      <c r="H8" s="240" t="s">
        <v>1343</v>
      </c>
      <c r="I8" s="241" t="s">
        <v>34</v>
      </c>
      <c r="J8" s="239" t="s">
        <v>1345</v>
      </c>
      <c r="O8" s="13"/>
      <c r="P8" s="9"/>
      <c r="Q8" s="9"/>
      <c r="U8" s="109"/>
      <c r="V8" s="9"/>
      <c r="X8" s="9"/>
      <c r="Y8" s="9"/>
      <c r="Z8" s="9"/>
      <c r="AA8" s="9"/>
      <c r="AB8" s="9"/>
      <c r="AC8" s="9"/>
      <c r="AG8" s="126"/>
      <c r="AZ8" s="92"/>
    </row>
    <row r="9" spans="1:52" ht="12.75">
      <c r="A9" s="90" t="s">
        <v>12</v>
      </c>
      <c r="B9" s="91"/>
      <c r="D9" s="91"/>
      <c r="H9" s="237" t="s">
        <v>1344</v>
      </c>
      <c r="I9" s="238"/>
      <c r="J9" s="239" t="s">
        <v>671</v>
      </c>
      <c r="O9" s="13"/>
      <c r="P9" s="9"/>
      <c r="Q9" s="9"/>
      <c r="U9" s="109"/>
      <c r="V9" s="9"/>
      <c r="W9" s="9"/>
      <c r="X9" s="9"/>
      <c r="Y9" s="9"/>
      <c r="Z9" s="9"/>
      <c r="AA9" s="9"/>
      <c r="AB9" s="9"/>
      <c r="AC9" s="9"/>
      <c r="AG9" s="126"/>
      <c r="AZ9" s="92"/>
    </row>
    <row r="10" spans="1:52" ht="12.75">
      <c r="A10" s="90" t="s">
        <v>13</v>
      </c>
      <c r="B10" s="91"/>
      <c r="C10" s="92"/>
      <c r="D10" s="91"/>
      <c r="H10" s="237" t="s">
        <v>46</v>
      </c>
      <c r="I10" s="238"/>
      <c r="J10" s="239" t="s">
        <v>44</v>
      </c>
      <c r="O10" s="13"/>
      <c r="P10" s="9"/>
      <c r="Q10" s="9"/>
      <c r="V10" s="9"/>
      <c r="W10" s="9"/>
      <c r="X10" s="9"/>
      <c r="Y10" s="9"/>
      <c r="Z10" s="9"/>
      <c r="AA10" s="9"/>
      <c r="AB10" s="9"/>
      <c r="AC10" s="9"/>
      <c r="AG10" s="126"/>
      <c r="AZ10" s="92"/>
    </row>
    <row r="11" spans="1:52" ht="12.75">
      <c r="A11" s="90" t="s">
        <v>14</v>
      </c>
      <c r="B11" s="91"/>
      <c r="C11" s="92"/>
      <c r="D11" s="91"/>
      <c r="H11" s="240" t="s">
        <v>54</v>
      </c>
      <c r="I11" s="241" t="s">
        <v>34</v>
      </c>
      <c r="J11" s="239" t="s">
        <v>55</v>
      </c>
      <c r="L11" s="9"/>
      <c r="M11" s="9"/>
      <c r="N11" s="88"/>
      <c r="O11" s="13"/>
      <c r="P11" s="9"/>
      <c r="Q11" s="9"/>
      <c r="U11" s="109"/>
      <c r="V11" s="9"/>
      <c r="W11" s="9"/>
      <c r="X11" s="9"/>
      <c r="Y11" s="9"/>
      <c r="Z11" s="9"/>
      <c r="AA11" s="9"/>
      <c r="AB11" s="9"/>
      <c r="AC11" s="9"/>
      <c r="AG11" s="126"/>
      <c r="AZ11" s="92"/>
    </row>
    <row r="12" spans="1:52" ht="12.75">
      <c r="A12" s="52" t="s">
        <v>15</v>
      </c>
      <c r="H12" s="240"/>
      <c r="I12" s="241"/>
      <c r="J12" s="239"/>
      <c r="L12" s="9"/>
      <c r="M12" s="9"/>
      <c r="N12" s="88"/>
      <c r="O12" s="13"/>
      <c r="P12" s="9"/>
      <c r="Q12" s="9"/>
      <c r="V12" s="9"/>
      <c r="W12" s="9"/>
      <c r="X12" s="9"/>
      <c r="Y12" s="9"/>
      <c r="Z12" s="9"/>
      <c r="AA12" s="9"/>
      <c r="AB12" s="9"/>
      <c r="AC12" s="9"/>
      <c r="AZ12" s="92"/>
    </row>
    <row r="13" spans="1:52" ht="12.75">
      <c r="A13" s="52" t="s">
        <v>16</v>
      </c>
      <c r="H13" s="121"/>
      <c r="I13" s="122"/>
      <c r="J13" s="118"/>
      <c r="L13" s="9"/>
      <c r="M13" s="9"/>
      <c r="N13" s="88"/>
      <c r="P13" s="9"/>
      <c r="U13" s="109"/>
      <c r="AZ13" s="92"/>
    </row>
    <row r="14" spans="12:52" ht="6.75" customHeight="1">
      <c r="L14" s="9"/>
      <c r="M14" s="9"/>
      <c r="N14" s="88"/>
      <c r="P14" s="9"/>
      <c r="AZ14" s="92"/>
    </row>
    <row r="15" spans="1:52" ht="15.75">
      <c r="A15" s="130" t="s">
        <v>341</v>
      </c>
      <c r="B15" s="53"/>
      <c r="C15" s="53"/>
      <c r="D15" s="53"/>
      <c r="E15" s="53"/>
      <c r="F15" s="130"/>
      <c r="G15" s="53"/>
      <c r="H15" s="53"/>
      <c r="I15" s="53"/>
      <c r="J15" s="53"/>
      <c r="L15" s="9"/>
      <c r="M15" s="9"/>
      <c r="N15" s="88"/>
      <c r="P15" s="9"/>
      <c r="AG15" s="127"/>
      <c r="AZ15" s="92"/>
    </row>
    <row r="16" spans="1:52" ht="12.75">
      <c r="A16" s="104" t="s">
        <v>365</v>
      </c>
      <c r="F16" s="171"/>
      <c r="H16" s="91"/>
      <c r="L16" s="9"/>
      <c r="M16" s="9"/>
      <c r="N16" s="88"/>
      <c r="P16" s="9"/>
      <c r="AG16" s="127"/>
      <c r="AZ16" s="92"/>
    </row>
    <row r="17" spans="1:52" ht="12.75">
      <c r="A17" s="104" t="s">
        <v>364</v>
      </c>
      <c r="F17" s="171"/>
      <c r="H17" s="91"/>
      <c r="L17" s="9"/>
      <c r="M17" s="9"/>
      <c r="N17" s="88"/>
      <c r="P17" s="9"/>
      <c r="AG17" s="128"/>
      <c r="AZ17" s="92"/>
    </row>
    <row r="18" spans="1:52" ht="12.75">
      <c r="A18" s="104" t="s">
        <v>363</v>
      </c>
      <c r="F18" s="171"/>
      <c r="H18" s="91"/>
      <c r="L18" s="9"/>
      <c r="M18" s="9"/>
      <c r="N18" s="88"/>
      <c r="P18" s="9"/>
      <c r="AG18" s="128"/>
      <c r="AZ18" s="92"/>
    </row>
    <row r="19" spans="1:52" ht="12.75">
      <c r="A19" s="104" t="s">
        <v>366</v>
      </c>
      <c r="F19" s="104"/>
      <c r="H19" s="91"/>
      <c r="L19" s="9"/>
      <c r="M19" s="9"/>
      <c r="N19" s="88"/>
      <c r="O19" s="9"/>
      <c r="P19" s="9"/>
      <c r="AZ19" s="92"/>
    </row>
    <row r="20" spans="1:52" ht="12.75">
      <c r="A20" s="171" t="s">
        <v>367</v>
      </c>
      <c r="F20" s="104"/>
      <c r="H20" s="91"/>
      <c r="L20" s="9"/>
      <c r="M20" s="9"/>
      <c r="N20" s="88"/>
      <c r="O20" s="9"/>
      <c r="P20" s="9"/>
      <c r="AZ20" s="92"/>
    </row>
    <row r="21" spans="1:52" ht="12.75">
      <c r="A21" s="171" t="s">
        <v>678</v>
      </c>
      <c r="F21" s="104"/>
      <c r="H21" s="91"/>
      <c r="L21" s="9"/>
      <c r="M21" s="9"/>
      <c r="N21" s="88"/>
      <c r="O21" s="9"/>
      <c r="P21" s="9"/>
      <c r="AZ21" s="92"/>
    </row>
    <row r="22" spans="1:52" ht="12.75">
      <c r="A22" s="88" t="s">
        <v>966</v>
      </c>
      <c r="F22" s="104"/>
      <c r="L22" s="9"/>
      <c r="M22" s="9"/>
      <c r="N22" s="9"/>
      <c r="O22" s="9"/>
      <c r="P22" s="9"/>
      <c r="AZ22" s="92"/>
    </row>
    <row r="23" spans="1:52" ht="12.75">
      <c r="A23" s="13" t="s">
        <v>1324</v>
      </c>
      <c r="F23" s="104"/>
      <c r="L23" s="9"/>
      <c r="M23" s="9"/>
      <c r="N23" s="9"/>
      <c r="O23" s="9"/>
      <c r="P23" s="9"/>
      <c r="AZ23" s="92"/>
    </row>
    <row r="24" spans="1:52" ht="12.75">
      <c r="A24" s="2" t="s">
        <v>1636</v>
      </c>
      <c r="AZ24" s="92"/>
    </row>
    <row r="25" spans="2:52" ht="20.25">
      <c r="B25" s="50" t="s">
        <v>1336</v>
      </c>
      <c r="AG25" s="297"/>
      <c r="AJ25" s="297"/>
      <c r="AN25" s="297"/>
      <c r="AZ25" s="92"/>
    </row>
    <row r="26" spans="2:52" ht="13.5" customHeight="1" thickBot="1">
      <c r="B26" s="50"/>
      <c r="P26" s="13"/>
      <c r="AZ26" s="92"/>
    </row>
    <row r="27" spans="1:52" ht="26.25" customHeight="1" thickBot="1">
      <c r="A27" s="146" t="s">
        <v>29</v>
      </c>
      <c r="B27" s="147" t="s">
        <v>5</v>
      </c>
      <c r="C27" s="179"/>
      <c r="D27" s="182" t="s">
        <v>30</v>
      </c>
      <c r="E27" s="183" t="s">
        <v>31</v>
      </c>
      <c r="F27" s="184" t="s">
        <v>32</v>
      </c>
      <c r="G27" s="223" t="s">
        <v>343</v>
      </c>
      <c r="H27" s="192" t="s">
        <v>56</v>
      </c>
      <c r="I27" s="192" t="s">
        <v>49</v>
      </c>
      <c r="J27" s="192" t="s">
        <v>50</v>
      </c>
      <c r="K27" s="226" t="s">
        <v>51</v>
      </c>
      <c r="L27" s="174" t="s">
        <v>52</v>
      </c>
      <c r="M27" s="148" t="s">
        <v>53</v>
      </c>
      <c r="N27" s="192" t="s">
        <v>59</v>
      </c>
      <c r="O27" s="192" t="s">
        <v>374</v>
      </c>
      <c r="P27" s="193" t="s">
        <v>60</v>
      </c>
      <c r="Q27" s="155"/>
      <c r="R27" s="123"/>
      <c r="S27" s="280"/>
      <c r="T27" s="280"/>
      <c r="U27" s="280"/>
      <c r="V27" s="129"/>
      <c r="W27" s="164"/>
      <c r="X27" s="164"/>
      <c r="Y27" s="164"/>
      <c r="Z27" s="164"/>
      <c r="AA27" s="164"/>
      <c r="AB27" s="9"/>
      <c r="AC27" s="9"/>
      <c r="AZ27" s="92"/>
    </row>
    <row r="28" spans="1:52" ht="13.5" customHeight="1">
      <c r="A28" s="146">
        <v>1</v>
      </c>
      <c r="B28" s="220" t="s">
        <v>365</v>
      </c>
      <c r="C28" s="221"/>
      <c r="D28" s="242">
        <v>10</v>
      </c>
      <c r="E28" s="244">
        <v>12</v>
      </c>
      <c r="F28" s="245">
        <v>12</v>
      </c>
      <c r="G28" s="224">
        <v>34</v>
      </c>
      <c r="H28" s="246">
        <v>28</v>
      </c>
      <c r="I28" s="152">
        <v>27</v>
      </c>
      <c r="J28" s="152">
        <v>28</v>
      </c>
      <c r="K28" s="249">
        <f aca="true" t="shared" si="0" ref="K28:K36">D28+E28+F28</f>
        <v>34</v>
      </c>
      <c r="L28" s="175"/>
      <c r="M28" s="150"/>
      <c r="N28" s="152"/>
      <c r="O28" s="221"/>
      <c r="P28" s="194">
        <f aca="true" t="shared" si="1" ref="P28:P36">G28+H28+I28+J28+K28+L28+M28+N28+O28</f>
        <v>151</v>
      </c>
      <c r="Q28" s="155"/>
      <c r="R28" s="281"/>
      <c r="S28" s="281"/>
      <c r="T28" s="281"/>
      <c r="U28" s="281"/>
      <c r="V28" s="165"/>
      <c r="W28" s="166"/>
      <c r="X28" s="200"/>
      <c r="Y28" s="167"/>
      <c r="Z28" s="167"/>
      <c r="AA28" s="167"/>
      <c r="AB28" s="167"/>
      <c r="AC28" s="9"/>
      <c r="AZ28" s="92"/>
    </row>
    <row r="29" spans="1:52" ht="13.5" customHeight="1">
      <c r="A29" s="146">
        <v>2</v>
      </c>
      <c r="B29" s="220" t="s">
        <v>363</v>
      </c>
      <c r="C29" s="221"/>
      <c r="D29" s="242">
        <v>2</v>
      </c>
      <c r="E29" s="244">
        <v>2</v>
      </c>
      <c r="F29" s="245">
        <v>0</v>
      </c>
      <c r="G29" s="224">
        <v>32</v>
      </c>
      <c r="H29" s="246">
        <v>36</v>
      </c>
      <c r="I29" s="152">
        <v>26</v>
      </c>
      <c r="J29" s="152">
        <v>23</v>
      </c>
      <c r="K29" s="249">
        <f t="shared" si="0"/>
        <v>4</v>
      </c>
      <c r="L29" s="175"/>
      <c r="M29" s="150"/>
      <c r="N29" s="152"/>
      <c r="O29" s="221"/>
      <c r="P29" s="195">
        <f t="shared" si="1"/>
        <v>121</v>
      </c>
      <c r="Q29" s="155"/>
      <c r="R29" s="123"/>
      <c r="S29" s="123"/>
      <c r="T29" s="123"/>
      <c r="U29" s="123"/>
      <c r="V29" s="165"/>
      <c r="W29" s="165"/>
      <c r="X29" s="200"/>
      <c r="Y29" s="163"/>
      <c r="Z29" s="163"/>
      <c r="AA29" s="163"/>
      <c r="AB29" s="163"/>
      <c r="AC29" s="9"/>
      <c r="AZ29" s="92"/>
    </row>
    <row r="30" spans="1:52" ht="13.5" customHeight="1">
      <c r="A30" s="146">
        <v>3</v>
      </c>
      <c r="B30" s="147" t="s">
        <v>689</v>
      </c>
      <c r="C30" s="181"/>
      <c r="D30" s="242">
        <v>12</v>
      </c>
      <c r="E30" s="244">
        <v>8</v>
      </c>
      <c r="F30" s="245">
        <v>10</v>
      </c>
      <c r="G30" s="283">
        <v>18</v>
      </c>
      <c r="H30" s="246">
        <v>14</v>
      </c>
      <c r="I30" s="152">
        <v>20</v>
      </c>
      <c r="J30" s="152">
        <v>22</v>
      </c>
      <c r="K30" s="249">
        <f t="shared" si="0"/>
        <v>30</v>
      </c>
      <c r="L30" s="175"/>
      <c r="M30" s="150"/>
      <c r="N30" s="152"/>
      <c r="O30" s="221"/>
      <c r="P30" s="195">
        <f t="shared" si="1"/>
        <v>104</v>
      </c>
      <c r="Q30" s="155"/>
      <c r="R30" s="281"/>
      <c r="S30" s="281"/>
      <c r="T30" s="281"/>
      <c r="U30" s="281"/>
      <c r="V30" s="165"/>
      <c r="W30" s="165"/>
      <c r="X30" s="200"/>
      <c r="Y30" s="163"/>
      <c r="Z30" s="163"/>
      <c r="AA30" s="163"/>
      <c r="AB30" s="163"/>
      <c r="AC30" s="9"/>
      <c r="AZ30" s="92"/>
    </row>
    <row r="31" spans="1:52" ht="13.5" customHeight="1">
      <c r="A31" s="146">
        <v>4</v>
      </c>
      <c r="B31" s="251" t="s">
        <v>677</v>
      </c>
      <c r="C31" s="180"/>
      <c r="D31" s="242">
        <v>4</v>
      </c>
      <c r="E31" s="244">
        <v>6</v>
      </c>
      <c r="F31" s="245">
        <v>8</v>
      </c>
      <c r="G31" s="283">
        <v>18</v>
      </c>
      <c r="H31" s="246">
        <v>22</v>
      </c>
      <c r="I31" s="152">
        <v>19</v>
      </c>
      <c r="J31" s="152">
        <v>26</v>
      </c>
      <c r="K31" s="249">
        <f t="shared" si="0"/>
        <v>18</v>
      </c>
      <c r="L31" s="175"/>
      <c r="M31" s="150"/>
      <c r="N31" s="152"/>
      <c r="O31" s="221"/>
      <c r="P31" s="195">
        <f t="shared" si="1"/>
        <v>103</v>
      </c>
      <c r="Q31" s="155"/>
      <c r="R31" s="123"/>
      <c r="S31" s="123"/>
      <c r="T31" s="123"/>
      <c r="U31" s="123"/>
      <c r="V31" s="165"/>
      <c r="W31" s="165"/>
      <c r="X31" s="200"/>
      <c r="Y31" s="163"/>
      <c r="Z31" s="163"/>
      <c r="AA31" s="163"/>
      <c r="AB31" s="163"/>
      <c r="AC31" s="9"/>
      <c r="AZ31" s="92"/>
    </row>
    <row r="32" spans="1:52" ht="13.5" customHeight="1">
      <c r="A32" s="146">
        <v>5</v>
      </c>
      <c r="B32" s="282" t="s">
        <v>1325</v>
      </c>
      <c r="C32" s="181"/>
      <c r="D32" s="242">
        <v>8</v>
      </c>
      <c r="E32" s="244">
        <v>10</v>
      </c>
      <c r="F32" s="245">
        <v>6</v>
      </c>
      <c r="G32" s="283">
        <v>18</v>
      </c>
      <c r="H32" s="284">
        <v>12</v>
      </c>
      <c r="I32" s="284">
        <v>12</v>
      </c>
      <c r="J32" s="152">
        <v>25</v>
      </c>
      <c r="K32" s="249">
        <f t="shared" si="0"/>
        <v>24</v>
      </c>
      <c r="L32" s="175"/>
      <c r="M32" s="150"/>
      <c r="N32" s="152"/>
      <c r="O32" s="221"/>
      <c r="P32" s="195">
        <f t="shared" si="1"/>
        <v>91</v>
      </c>
      <c r="Q32" s="155"/>
      <c r="R32" s="123"/>
      <c r="S32" s="123"/>
      <c r="T32" s="123"/>
      <c r="U32" s="123"/>
      <c r="V32" s="165"/>
      <c r="W32" s="165"/>
      <c r="X32" s="200"/>
      <c r="Y32" s="163"/>
      <c r="Z32" s="163"/>
      <c r="AA32" s="163"/>
      <c r="AB32" s="163"/>
      <c r="AC32" s="9"/>
      <c r="AZ32" s="92"/>
    </row>
    <row r="33" spans="1:52" ht="13.5" customHeight="1">
      <c r="A33" s="146">
        <v>6</v>
      </c>
      <c r="B33" s="252" t="s">
        <v>364</v>
      </c>
      <c r="C33" s="221"/>
      <c r="D33" s="242">
        <v>3</v>
      </c>
      <c r="E33" s="244">
        <v>4</v>
      </c>
      <c r="F33" s="245">
        <v>3</v>
      </c>
      <c r="G33" s="224">
        <v>19</v>
      </c>
      <c r="H33" s="246">
        <v>18</v>
      </c>
      <c r="I33" s="152">
        <v>21</v>
      </c>
      <c r="J33" s="152">
        <v>11</v>
      </c>
      <c r="K33" s="249">
        <f t="shared" si="0"/>
        <v>10</v>
      </c>
      <c r="L33" s="175"/>
      <c r="M33" s="150"/>
      <c r="N33" s="152"/>
      <c r="O33" s="221"/>
      <c r="P33" s="195">
        <f t="shared" si="1"/>
        <v>79</v>
      </c>
      <c r="Q33" s="155"/>
      <c r="R33" s="123"/>
      <c r="S33" s="123"/>
      <c r="T33" s="123"/>
      <c r="U33" s="123"/>
      <c r="V33" s="165"/>
      <c r="W33" s="165"/>
      <c r="X33" s="200"/>
      <c r="Y33" s="163"/>
      <c r="Z33" s="163"/>
      <c r="AA33" s="163"/>
      <c r="AB33" s="163"/>
      <c r="AC33" s="9"/>
      <c r="AZ33" s="92"/>
    </row>
    <row r="34" spans="1:52" ht="13.5" customHeight="1">
      <c r="A34" s="146">
        <v>7</v>
      </c>
      <c r="B34" s="252" t="s">
        <v>366</v>
      </c>
      <c r="C34" s="221"/>
      <c r="D34" s="242">
        <v>6</v>
      </c>
      <c r="E34" s="244">
        <v>5</v>
      </c>
      <c r="F34" s="245">
        <v>4</v>
      </c>
      <c r="G34" s="224">
        <v>20</v>
      </c>
      <c r="H34" s="246">
        <v>12</v>
      </c>
      <c r="I34" s="152">
        <v>19</v>
      </c>
      <c r="J34" s="152">
        <v>10</v>
      </c>
      <c r="K34" s="249">
        <f t="shared" si="0"/>
        <v>15</v>
      </c>
      <c r="L34" s="175"/>
      <c r="M34" s="150"/>
      <c r="N34" s="152"/>
      <c r="O34" s="221"/>
      <c r="P34" s="195">
        <f t="shared" si="1"/>
        <v>76</v>
      </c>
      <c r="Q34" s="155"/>
      <c r="R34" s="123"/>
      <c r="S34" s="123"/>
      <c r="T34" s="123"/>
      <c r="U34" s="123"/>
      <c r="V34" s="165"/>
      <c r="W34" s="165"/>
      <c r="X34" s="200"/>
      <c r="Y34" s="163"/>
      <c r="Z34" s="163"/>
      <c r="AA34" s="163"/>
      <c r="AB34" s="163"/>
      <c r="AC34" s="9"/>
      <c r="AZ34" s="92"/>
    </row>
    <row r="35" spans="1:52" ht="13.5" customHeight="1">
      <c r="A35" s="146">
        <v>8</v>
      </c>
      <c r="B35" s="220" t="s">
        <v>1635</v>
      </c>
      <c r="C35" s="221"/>
      <c r="D35" s="242">
        <v>5</v>
      </c>
      <c r="E35" s="244">
        <v>3</v>
      </c>
      <c r="F35" s="245">
        <v>5</v>
      </c>
      <c r="G35" s="283">
        <v>18</v>
      </c>
      <c r="H35" s="298">
        <v>14</v>
      </c>
      <c r="I35" s="284">
        <v>12</v>
      </c>
      <c r="J35" s="284">
        <v>0</v>
      </c>
      <c r="K35" s="249">
        <f t="shared" si="0"/>
        <v>13</v>
      </c>
      <c r="L35" s="175"/>
      <c r="M35" s="150"/>
      <c r="N35" s="152"/>
      <c r="O35" s="221"/>
      <c r="P35" s="195">
        <f t="shared" si="1"/>
        <v>57</v>
      </c>
      <c r="Q35" s="155"/>
      <c r="R35" s="123"/>
      <c r="S35" s="123"/>
      <c r="T35" s="123"/>
      <c r="U35" s="123"/>
      <c r="V35" s="165"/>
      <c r="W35" s="201"/>
      <c r="X35" s="163"/>
      <c r="Y35" s="163"/>
      <c r="Z35" s="163"/>
      <c r="AA35" s="163"/>
      <c r="AB35" s="163"/>
      <c r="AC35" s="9"/>
      <c r="AF35" s="92"/>
      <c r="AZ35" s="92"/>
    </row>
    <row r="36" spans="1:52" ht="13.5" customHeight="1">
      <c r="A36" s="146">
        <v>9</v>
      </c>
      <c r="B36" s="220" t="s">
        <v>367</v>
      </c>
      <c r="C36" s="221"/>
      <c r="D36" s="242">
        <v>0</v>
      </c>
      <c r="E36" s="244">
        <v>0</v>
      </c>
      <c r="F36" s="245">
        <v>0</v>
      </c>
      <c r="G36" s="224">
        <v>18</v>
      </c>
      <c r="H36" s="246">
        <v>14</v>
      </c>
      <c r="I36" s="152">
        <v>12</v>
      </c>
      <c r="J36" s="152">
        <v>0</v>
      </c>
      <c r="K36" s="249">
        <f t="shared" si="0"/>
        <v>0</v>
      </c>
      <c r="L36" s="175"/>
      <c r="M36" s="150"/>
      <c r="N36" s="152"/>
      <c r="O36" s="221"/>
      <c r="P36" s="195">
        <f t="shared" si="1"/>
        <v>44</v>
      </c>
      <c r="Q36" s="155"/>
      <c r="R36" s="123"/>
      <c r="S36" s="123"/>
      <c r="T36" s="123"/>
      <c r="U36" s="123"/>
      <c r="V36" s="165"/>
      <c r="W36" s="201"/>
      <c r="X36" s="163"/>
      <c r="Y36" s="163"/>
      <c r="Z36" s="163"/>
      <c r="AA36" s="163"/>
      <c r="AB36" s="163"/>
      <c r="AC36" s="9"/>
      <c r="AZ36" s="92"/>
    </row>
    <row r="37" spans="1:52" ht="13.5" customHeight="1" thickBot="1">
      <c r="A37" s="146"/>
      <c r="B37" s="147"/>
      <c r="C37" s="180"/>
      <c r="D37" s="189"/>
      <c r="E37" s="190"/>
      <c r="F37" s="191"/>
      <c r="G37" s="224"/>
      <c r="H37" s="248"/>
      <c r="I37" s="152"/>
      <c r="J37" s="152"/>
      <c r="K37" s="250"/>
      <c r="L37" s="175"/>
      <c r="M37" s="150"/>
      <c r="N37" s="152"/>
      <c r="O37" s="221"/>
      <c r="P37" s="117"/>
      <c r="Q37" s="155"/>
      <c r="R37" s="123"/>
      <c r="S37" s="123"/>
      <c r="T37" s="123"/>
      <c r="U37" s="123"/>
      <c r="V37" s="165"/>
      <c r="W37" s="165"/>
      <c r="X37" s="163"/>
      <c r="Y37" s="163"/>
      <c r="Z37" s="163"/>
      <c r="AA37" s="163"/>
      <c r="AB37" s="163"/>
      <c r="AC37" s="9"/>
      <c r="AF37" s="240" t="s">
        <v>369</v>
      </c>
      <c r="AG37" s="239" t="s">
        <v>370</v>
      </c>
      <c r="AJ37" s="240" t="s">
        <v>1343</v>
      </c>
      <c r="AK37" s="239" t="s">
        <v>1345</v>
      </c>
      <c r="AN37" s="237" t="s">
        <v>46</v>
      </c>
      <c r="AO37" s="238"/>
      <c r="AP37" s="239" t="s">
        <v>44</v>
      </c>
      <c r="AZ37" s="92"/>
    </row>
    <row r="38" spans="36:52" ht="13.5" customHeight="1">
      <c r="AJ38" s="237" t="s">
        <v>1344</v>
      </c>
      <c r="AK38" s="239" t="s">
        <v>671</v>
      </c>
      <c r="AN38" s="240" t="s">
        <v>54</v>
      </c>
      <c r="AO38" s="241" t="s">
        <v>34</v>
      </c>
      <c r="AP38" s="239" t="s">
        <v>55</v>
      </c>
      <c r="AZ38" s="92"/>
    </row>
    <row r="39" spans="2:52" ht="13.5" customHeight="1">
      <c r="B39" s="89"/>
      <c r="AZ39" s="92"/>
    </row>
    <row r="40" spans="16:52" ht="10.5" customHeight="1">
      <c r="P40" s="45"/>
      <c r="Q40" s="123"/>
      <c r="R40" s="106"/>
      <c r="S40" s="84"/>
      <c r="T40" s="84"/>
      <c r="U40" s="84"/>
      <c r="V40" s="107"/>
      <c r="AZ40" s="92"/>
    </row>
    <row r="41" spans="1:52" ht="24" customHeight="1">
      <c r="A41" s="102"/>
      <c r="B41" s="50" t="s">
        <v>36</v>
      </c>
      <c r="AZ41" s="92"/>
    </row>
    <row r="42" spans="1:52" ht="21" thickBot="1">
      <c r="A42" s="54"/>
      <c r="B42" s="102"/>
      <c r="AF42" s="91" t="s">
        <v>1346</v>
      </c>
      <c r="AJ42" s="91" t="s">
        <v>1622</v>
      </c>
      <c r="AN42" s="91" t="s">
        <v>1623</v>
      </c>
      <c r="AZ42" s="92"/>
    </row>
    <row r="43" spans="1:52" ht="16.5" thickBot="1">
      <c r="A43" s="330" t="s">
        <v>6</v>
      </c>
      <c r="B43" s="330" t="s">
        <v>0</v>
      </c>
      <c r="C43" s="333" t="s">
        <v>3</v>
      </c>
      <c r="D43" s="325"/>
      <c r="E43" s="325"/>
      <c r="F43" s="325"/>
      <c r="G43" s="325"/>
      <c r="H43" s="325"/>
      <c r="I43" s="325"/>
      <c r="J43" s="326"/>
      <c r="K43" s="327"/>
      <c r="L43" s="324" t="s">
        <v>1</v>
      </c>
      <c r="M43" s="325"/>
      <c r="N43" s="325"/>
      <c r="O43" s="325"/>
      <c r="P43" s="325"/>
      <c r="Q43" s="325"/>
      <c r="R43" s="325"/>
      <c r="S43" s="326"/>
      <c r="T43" s="327"/>
      <c r="U43" s="324" t="s">
        <v>2</v>
      </c>
      <c r="V43" s="325"/>
      <c r="W43" s="325"/>
      <c r="X43" s="325"/>
      <c r="Y43" s="325"/>
      <c r="Z43" s="325"/>
      <c r="AA43" s="325"/>
      <c r="AB43" s="326"/>
      <c r="AC43" s="327"/>
      <c r="AD43" s="328" t="s">
        <v>4</v>
      </c>
      <c r="AF43" s="91" t="s">
        <v>17</v>
      </c>
      <c r="AJ43" s="91" t="s">
        <v>17</v>
      </c>
      <c r="AN43" s="91" t="s">
        <v>17</v>
      </c>
      <c r="AT43" s="91"/>
      <c r="AU43" s="91"/>
      <c r="AX43" s="113"/>
      <c r="AZ43" s="92"/>
    </row>
    <row r="44" spans="1:52" ht="51.75" thickBot="1">
      <c r="A44" s="331"/>
      <c r="B44" s="332"/>
      <c r="C44" s="23" t="s">
        <v>20</v>
      </c>
      <c r="D44" s="34" t="s">
        <v>24</v>
      </c>
      <c r="E44" s="23" t="s">
        <v>21</v>
      </c>
      <c r="F44" s="34" t="s">
        <v>25</v>
      </c>
      <c r="G44" s="24" t="s">
        <v>45</v>
      </c>
      <c r="H44" s="24" t="s">
        <v>26</v>
      </c>
      <c r="I44" s="25" t="s">
        <v>23</v>
      </c>
      <c r="J44" s="26" t="s">
        <v>28</v>
      </c>
      <c r="K44" s="30" t="s">
        <v>27</v>
      </c>
      <c r="L44" s="23" t="s">
        <v>20</v>
      </c>
      <c r="M44" s="34" t="s">
        <v>24</v>
      </c>
      <c r="N44" s="23" t="s">
        <v>21</v>
      </c>
      <c r="O44" s="34" t="s">
        <v>25</v>
      </c>
      <c r="P44" s="24" t="s">
        <v>22</v>
      </c>
      <c r="Q44" s="24" t="s">
        <v>26</v>
      </c>
      <c r="R44" s="25" t="s">
        <v>23</v>
      </c>
      <c r="S44" s="26" t="s">
        <v>28</v>
      </c>
      <c r="T44" s="30" t="s">
        <v>27</v>
      </c>
      <c r="U44" s="23" t="s">
        <v>20</v>
      </c>
      <c r="V44" s="34" t="s">
        <v>24</v>
      </c>
      <c r="W44" s="23" t="s">
        <v>21</v>
      </c>
      <c r="X44" s="34" t="s">
        <v>25</v>
      </c>
      <c r="Y44" s="24" t="s">
        <v>22</v>
      </c>
      <c r="Z44" s="24" t="s">
        <v>26</v>
      </c>
      <c r="AA44" s="25" t="s">
        <v>23</v>
      </c>
      <c r="AB44" s="26" t="s">
        <v>28</v>
      </c>
      <c r="AC44" s="30" t="s">
        <v>27</v>
      </c>
      <c r="AD44" s="329"/>
      <c r="AF44" s="91" t="s">
        <v>1347</v>
      </c>
      <c r="AJ44" s="91" t="s">
        <v>1463</v>
      </c>
      <c r="AN44" s="91" t="s">
        <v>1525</v>
      </c>
      <c r="AT44" s="91"/>
      <c r="AU44" s="91"/>
      <c r="AZ44" s="92"/>
    </row>
    <row r="45" spans="1:52" ht="12.75">
      <c r="A45" s="5">
        <v>1</v>
      </c>
      <c r="B45" s="44" t="s">
        <v>344</v>
      </c>
      <c r="C45" s="40">
        <v>2802</v>
      </c>
      <c r="D45" s="41">
        <v>28</v>
      </c>
      <c r="E45" s="17"/>
      <c r="F45" s="18"/>
      <c r="G45" s="10"/>
      <c r="H45" s="10"/>
      <c r="I45" s="10"/>
      <c r="J45" s="27"/>
      <c r="K45" s="31">
        <f>D45</f>
        <v>28</v>
      </c>
      <c r="L45" s="40">
        <v>6425</v>
      </c>
      <c r="M45" s="41">
        <v>64</v>
      </c>
      <c r="N45" s="17"/>
      <c r="O45" s="18"/>
      <c r="P45" s="10"/>
      <c r="Q45" s="10"/>
      <c r="R45" s="10"/>
      <c r="S45" s="27"/>
      <c r="T45" s="31">
        <f>M45</f>
        <v>64</v>
      </c>
      <c r="U45" s="40">
        <v>6608</v>
      </c>
      <c r="V45" s="41">
        <v>66</v>
      </c>
      <c r="W45" s="17"/>
      <c r="X45" s="18"/>
      <c r="Y45" s="10"/>
      <c r="Z45" s="10"/>
      <c r="AA45" s="10"/>
      <c r="AB45" s="27"/>
      <c r="AC45" s="31">
        <f>V45</f>
        <v>66</v>
      </c>
      <c r="AD45" s="5">
        <f>K45+T45+AC45</f>
        <v>158</v>
      </c>
      <c r="AF45" s="91" t="s">
        <v>1348</v>
      </c>
      <c r="AJ45" s="91" t="s">
        <v>1464</v>
      </c>
      <c r="AN45" s="91" t="s">
        <v>1526</v>
      </c>
      <c r="AT45" s="91"/>
      <c r="AU45" s="91"/>
      <c r="AZ45" s="92"/>
    </row>
    <row r="46" spans="1:52" ht="15.75">
      <c r="A46" s="42">
        <v>2</v>
      </c>
      <c r="B46" s="36" t="s">
        <v>346</v>
      </c>
      <c r="C46" s="19"/>
      <c r="D46" s="20"/>
      <c r="E46" s="19"/>
      <c r="F46" s="20"/>
      <c r="G46" s="38">
        <v>34</v>
      </c>
      <c r="H46" s="38">
        <f>G46*2</f>
        <v>68</v>
      </c>
      <c r="I46" s="38">
        <v>1021</v>
      </c>
      <c r="J46" s="39">
        <v>10</v>
      </c>
      <c r="K46" s="32">
        <f>H46+J46</f>
        <v>78</v>
      </c>
      <c r="L46" s="19"/>
      <c r="M46" s="20"/>
      <c r="N46" s="19"/>
      <c r="O46" s="20"/>
      <c r="P46" s="38">
        <v>14</v>
      </c>
      <c r="Q46" s="38">
        <f>P46*2</f>
        <v>28</v>
      </c>
      <c r="R46" s="38">
        <v>4723</v>
      </c>
      <c r="S46" s="111">
        <v>47</v>
      </c>
      <c r="T46" s="32">
        <f>Q46+S46</f>
        <v>75</v>
      </c>
      <c r="U46" s="19"/>
      <c r="V46" s="20"/>
      <c r="W46" s="19"/>
      <c r="X46" s="20"/>
      <c r="Y46" s="38">
        <v>26</v>
      </c>
      <c r="Z46" s="38">
        <f>Y46*2</f>
        <v>52</v>
      </c>
      <c r="AA46" s="38">
        <f>669+2542</f>
        <v>3211</v>
      </c>
      <c r="AB46" s="39">
        <v>32</v>
      </c>
      <c r="AC46" s="32">
        <f>Z46+AB46</f>
        <v>84</v>
      </c>
      <c r="AD46" s="3">
        <f>K46+T46+AC46</f>
        <v>237</v>
      </c>
      <c r="AF46" s="91" t="s">
        <v>1349</v>
      </c>
      <c r="AJ46" s="124" t="s">
        <v>1465</v>
      </c>
      <c r="AN46" s="91" t="s">
        <v>1527</v>
      </c>
      <c r="AT46" s="91"/>
      <c r="AU46" s="91"/>
      <c r="AX46" s="114"/>
      <c r="AZ46" s="92"/>
    </row>
    <row r="47" spans="1:52" ht="13.5" thickBot="1">
      <c r="A47" s="42">
        <v>3</v>
      </c>
      <c r="B47" s="37" t="s">
        <v>345</v>
      </c>
      <c r="C47" s="21"/>
      <c r="D47" s="22"/>
      <c r="E47" s="60">
        <v>66</v>
      </c>
      <c r="F47" s="61">
        <f>E47</f>
        <v>66</v>
      </c>
      <c r="G47" s="7"/>
      <c r="H47" s="7"/>
      <c r="I47" s="7"/>
      <c r="J47" s="29"/>
      <c r="K47" s="33">
        <f>F47</f>
        <v>66</v>
      </c>
      <c r="L47" s="21"/>
      <c r="M47" s="22"/>
      <c r="N47" s="60">
        <v>8</v>
      </c>
      <c r="O47" s="61">
        <f>N47</f>
        <v>8</v>
      </c>
      <c r="P47" s="7"/>
      <c r="Q47" s="7"/>
      <c r="R47" s="7"/>
      <c r="S47" s="29"/>
      <c r="T47" s="33">
        <f>O47</f>
        <v>8</v>
      </c>
      <c r="U47" s="21"/>
      <c r="V47" s="22"/>
      <c r="W47" s="60">
        <v>46</v>
      </c>
      <c r="X47" s="61">
        <f>W47</f>
        <v>46</v>
      </c>
      <c r="Y47" s="7"/>
      <c r="Z47" s="7"/>
      <c r="AA47" s="7"/>
      <c r="AB47" s="29"/>
      <c r="AC47" s="33">
        <f>X47</f>
        <v>46</v>
      </c>
      <c r="AD47" s="4">
        <f>K47+T47+AC47</f>
        <v>120</v>
      </c>
      <c r="AF47" s="64" t="s">
        <v>1350</v>
      </c>
      <c r="AG47" s="64"/>
      <c r="AJ47" s="124" t="s">
        <v>1466</v>
      </c>
      <c r="AN47" s="91" t="s">
        <v>1528</v>
      </c>
      <c r="AT47" s="91"/>
      <c r="AU47" s="91"/>
      <c r="AZ47" s="92"/>
    </row>
    <row r="48" spans="1:52" ht="12.75">
      <c r="A48" s="42">
        <v>4</v>
      </c>
      <c r="B48" s="44" t="s">
        <v>1631</v>
      </c>
      <c r="C48" s="40">
        <v>1411</v>
      </c>
      <c r="D48" s="41">
        <v>14</v>
      </c>
      <c r="E48" s="17"/>
      <c r="F48" s="18"/>
      <c r="G48" s="10"/>
      <c r="H48" s="10"/>
      <c r="I48" s="10"/>
      <c r="J48" s="27"/>
      <c r="K48" s="31">
        <f>D48</f>
        <v>14</v>
      </c>
      <c r="L48" s="40">
        <v>1799</v>
      </c>
      <c r="M48" s="41">
        <v>17</v>
      </c>
      <c r="N48" s="17"/>
      <c r="O48" s="18"/>
      <c r="P48" s="10"/>
      <c r="Q48" s="10"/>
      <c r="R48" s="10"/>
      <c r="S48" s="27"/>
      <c r="T48" s="31">
        <f>M48</f>
        <v>17</v>
      </c>
      <c r="U48" s="40">
        <v>0</v>
      </c>
      <c r="V48" s="41">
        <v>0</v>
      </c>
      <c r="W48" s="17"/>
      <c r="X48" s="18"/>
      <c r="Y48" s="10"/>
      <c r="Z48" s="10"/>
      <c r="AA48" s="10"/>
      <c r="AB48" s="27"/>
      <c r="AC48" s="31">
        <f>V48</f>
        <v>0</v>
      </c>
      <c r="AD48" s="5">
        <f aca="true" t="shared" si="2" ref="AD48:AD68">K48+T48+AC48</f>
        <v>31</v>
      </c>
      <c r="AF48" s="64" t="s">
        <v>1351</v>
      </c>
      <c r="AG48" s="64"/>
      <c r="AJ48" s="64" t="s">
        <v>1467</v>
      </c>
      <c r="AN48" s="64" t="s">
        <v>1529</v>
      </c>
      <c r="AT48" s="91"/>
      <c r="AU48" s="91"/>
      <c r="AZ48" s="92"/>
    </row>
    <row r="49" spans="1:52" ht="12.75">
      <c r="A49" s="42">
        <v>5</v>
      </c>
      <c r="B49" s="36" t="s">
        <v>1633</v>
      </c>
      <c r="C49" s="19"/>
      <c r="D49" s="20"/>
      <c r="E49" s="19"/>
      <c r="F49" s="20"/>
      <c r="G49" s="38">
        <v>0</v>
      </c>
      <c r="H49" s="38">
        <f>G49*2</f>
        <v>0</v>
      </c>
      <c r="I49" s="38">
        <v>0</v>
      </c>
      <c r="J49" s="39">
        <v>0</v>
      </c>
      <c r="K49" s="32">
        <f>H49+J49</f>
        <v>0</v>
      </c>
      <c r="L49" s="19"/>
      <c r="M49" s="20"/>
      <c r="N49" s="19"/>
      <c r="O49" s="20"/>
      <c r="P49" s="38">
        <v>0</v>
      </c>
      <c r="Q49" s="38">
        <f>P49*2</f>
        <v>0</v>
      </c>
      <c r="R49" s="38">
        <v>0</v>
      </c>
      <c r="S49" s="39">
        <v>0</v>
      </c>
      <c r="T49" s="32">
        <f>Q49+S49</f>
        <v>0</v>
      </c>
      <c r="U49" s="19"/>
      <c r="V49" s="20"/>
      <c r="W49" s="19"/>
      <c r="X49" s="20"/>
      <c r="Y49" s="38">
        <v>0</v>
      </c>
      <c r="Z49" s="38">
        <f>Y49*2</f>
        <v>0</v>
      </c>
      <c r="AA49" s="38">
        <v>0</v>
      </c>
      <c r="AB49" s="39">
        <v>0</v>
      </c>
      <c r="AC49" s="32">
        <f>Z49+AB49</f>
        <v>0</v>
      </c>
      <c r="AD49" s="3">
        <f t="shared" si="2"/>
        <v>0</v>
      </c>
      <c r="AF49" s="64" t="s">
        <v>1352</v>
      </c>
      <c r="AG49" s="64"/>
      <c r="AJ49" s="124" t="s">
        <v>1468</v>
      </c>
      <c r="AN49" s="124" t="s">
        <v>1530</v>
      </c>
      <c r="AT49" s="91"/>
      <c r="AU49" s="91"/>
      <c r="AZ49" s="92"/>
    </row>
    <row r="50" spans="1:52" ht="13.5" thickBot="1">
      <c r="A50" s="42">
        <v>6</v>
      </c>
      <c r="B50" s="37" t="s">
        <v>1632</v>
      </c>
      <c r="C50" s="21"/>
      <c r="D50" s="22"/>
      <c r="E50" s="60">
        <v>0</v>
      </c>
      <c r="F50" s="61">
        <f>E50</f>
        <v>0</v>
      </c>
      <c r="G50" s="7"/>
      <c r="H50" s="7"/>
      <c r="I50" s="7"/>
      <c r="J50" s="29"/>
      <c r="K50" s="33">
        <f>F50</f>
        <v>0</v>
      </c>
      <c r="L50" s="21"/>
      <c r="M50" s="22"/>
      <c r="N50" s="60">
        <v>0</v>
      </c>
      <c r="O50" s="61">
        <f>N50</f>
        <v>0</v>
      </c>
      <c r="P50" s="7"/>
      <c r="Q50" s="7"/>
      <c r="R50" s="7"/>
      <c r="S50" s="29"/>
      <c r="T50" s="33">
        <f>O50</f>
        <v>0</v>
      </c>
      <c r="U50" s="21"/>
      <c r="V50" s="22"/>
      <c r="W50" s="60">
        <v>0</v>
      </c>
      <c r="X50" s="61">
        <f>W50</f>
        <v>0</v>
      </c>
      <c r="Y50" s="7"/>
      <c r="Z50" s="7"/>
      <c r="AA50" s="7"/>
      <c r="AB50" s="29"/>
      <c r="AC50" s="33">
        <f>X50</f>
        <v>0</v>
      </c>
      <c r="AD50" s="4">
        <f t="shared" si="2"/>
        <v>0</v>
      </c>
      <c r="AF50" s="124" t="s">
        <v>1353</v>
      </c>
      <c r="AG50" s="124"/>
      <c r="AJ50" s="124" t="s">
        <v>1469</v>
      </c>
      <c r="AN50" s="64" t="s">
        <v>1531</v>
      </c>
      <c r="AT50" s="91"/>
      <c r="AU50" s="91"/>
      <c r="AZ50" s="92"/>
    </row>
    <row r="51" spans="1:52" ht="12.75">
      <c r="A51" s="42">
        <v>7</v>
      </c>
      <c r="B51" s="44" t="s">
        <v>491</v>
      </c>
      <c r="C51" s="40">
        <v>4414</v>
      </c>
      <c r="D51" s="41">
        <v>44</v>
      </c>
      <c r="E51" s="17"/>
      <c r="F51" s="18"/>
      <c r="G51" s="10"/>
      <c r="H51" s="10"/>
      <c r="I51" s="10"/>
      <c r="J51" s="27"/>
      <c r="K51" s="31">
        <f>D51</f>
        <v>44</v>
      </c>
      <c r="L51" s="40">
        <v>8572</v>
      </c>
      <c r="M51" s="41">
        <v>85</v>
      </c>
      <c r="N51" s="17"/>
      <c r="O51" s="18"/>
      <c r="P51" s="10"/>
      <c r="Q51" s="10"/>
      <c r="R51" s="10"/>
      <c r="S51" s="27"/>
      <c r="T51" s="31">
        <f>M51</f>
        <v>85</v>
      </c>
      <c r="U51" s="40">
        <v>7877</v>
      </c>
      <c r="V51" s="41">
        <v>78</v>
      </c>
      <c r="W51" s="17"/>
      <c r="X51" s="18"/>
      <c r="Y51" s="10"/>
      <c r="Z51" s="10"/>
      <c r="AA51" s="10"/>
      <c r="AB51" s="27"/>
      <c r="AC51" s="31">
        <f>V51</f>
        <v>78</v>
      </c>
      <c r="AD51" s="5">
        <f t="shared" si="2"/>
        <v>207</v>
      </c>
      <c r="AF51" s="124" t="s">
        <v>1354</v>
      </c>
      <c r="AG51" s="124"/>
      <c r="AJ51" s="124" t="s">
        <v>1470</v>
      </c>
      <c r="AN51" s="64" t="s">
        <v>1532</v>
      </c>
      <c r="AT51" s="91"/>
      <c r="AU51" s="91"/>
      <c r="AZ51" s="92"/>
    </row>
    <row r="52" spans="1:52" ht="12.75">
      <c r="A52" s="42">
        <v>8</v>
      </c>
      <c r="B52" s="36" t="s">
        <v>1634</v>
      </c>
      <c r="C52" s="19"/>
      <c r="D52" s="20"/>
      <c r="E52" s="19"/>
      <c r="F52" s="20"/>
      <c r="G52" s="38">
        <v>0</v>
      </c>
      <c r="H52" s="38">
        <f>G52*2</f>
        <v>0</v>
      </c>
      <c r="I52" s="38">
        <v>0</v>
      </c>
      <c r="J52" s="39">
        <v>0</v>
      </c>
      <c r="K52" s="32">
        <f>H52+J52</f>
        <v>0</v>
      </c>
      <c r="L52" s="19"/>
      <c r="M52" s="20"/>
      <c r="N52" s="19"/>
      <c r="O52" s="20"/>
      <c r="P52" s="38">
        <v>0</v>
      </c>
      <c r="Q52" s="38">
        <f>P52*2</f>
        <v>0</v>
      </c>
      <c r="R52" s="38">
        <v>0</v>
      </c>
      <c r="S52" s="39">
        <v>0</v>
      </c>
      <c r="T52" s="32">
        <f>Q52+S52</f>
        <v>0</v>
      </c>
      <c r="U52" s="19"/>
      <c r="V52" s="20"/>
      <c r="W52" s="19"/>
      <c r="X52" s="20"/>
      <c r="Y52" s="38">
        <v>0</v>
      </c>
      <c r="Z52" s="38">
        <f>Y52*2</f>
        <v>0</v>
      </c>
      <c r="AA52" s="38">
        <v>0</v>
      </c>
      <c r="AB52" s="39">
        <v>0</v>
      </c>
      <c r="AC52" s="32">
        <f>Z52+AB52</f>
        <v>0</v>
      </c>
      <c r="AD52" s="3">
        <f t="shared" si="2"/>
        <v>0</v>
      </c>
      <c r="AF52" s="64" t="s">
        <v>1355</v>
      </c>
      <c r="AG52" s="64"/>
      <c r="AJ52" s="91" t="s">
        <v>1471</v>
      </c>
      <c r="AN52" s="64" t="s">
        <v>1533</v>
      </c>
      <c r="AT52" s="91"/>
      <c r="AU52" s="91"/>
      <c r="AZ52" s="92"/>
    </row>
    <row r="53" spans="1:52" ht="13.5" thickBot="1">
      <c r="A53" s="42">
        <v>9</v>
      </c>
      <c r="B53" s="256" t="s">
        <v>1628</v>
      </c>
      <c r="C53" s="21"/>
      <c r="D53" s="22"/>
      <c r="E53" s="60">
        <v>59</v>
      </c>
      <c r="F53" s="61">
        <f>E53</f>
        <v>59</v>
      </c>
      <c r="G53" s="7"/>
      <c r="H53" s="7"/>
      <c r="I53" s="7"/>
      <c r="J53" s="29"/>
      <c r="K53" s="33">
        <f>F53</f>
        <v>59</v>
      </c>
      <c r="L53" s="21"/>
      <c r="M53" s="22"/>
      <c r="N53" s="60">
        <v>8</v>
      </c>
      <c r="O53" s="61">
        <f>N53</f>
        <v>8</v>
      </c>
      <c r="P53" s="7"/>
      <c r="Q53" s="7"/>
      <c r="R53" s="7"/>
      <c r="S53" s="29"/>
      <c r="T53" s="33">
        <f>O53</f>
        <v>8</v>
      </c>
      <c r="U53" s="21"/>
      <c r="V53" s="22"/>
      <c r="W53" s="60">
        <v>66</v>
      </c>
      <c r="X53" s="61">
        <f>W53</f>
        <v>66</v>
      </c>
      <c r="Y53" s="7"/>
      <c r="Z53" s="7"/>
      <c r="AA53" s="7"/>
      <c r="AB53" s="29"/>
      <c r="AC53" s="33">
        <f>X53</f>
        <v>66</v>
      </c>
      <c r="AD53" s="4">
        <f t="shared" si="2"/>
        <v>133</v>
      </c>
      <c r="AF53" s="64" t="s">
        <v>1356</v>
      </c>
      <c r="AG53" s="64"/>
      <c r="AJ53" s="91" t="s">
        <v>1472</v>
      </c>
      <c r="AN53" s="124" t="s">
        <v>1534</v>
      </c>
      <c r="AT53" s="91"/>
      <c r="AU53" s="91"/>
      <c r="AZ53" s="92"/>
    </row>
    <row r="54" spans="1:52" ht="12.75">
      <c r="A54" s="42">
        <v>10</v>
      </c>
      <c r="B54" s="231" t="s">
        <v>660</v>
      </c>
      <c r="C54" s="40">
        <v>1836</v>
      </c>
      <c r="D54" s="41">
        <v>18</v>
      </c>
      <c r="E54" s="17"/>
      <c r="F54" s="18"/>
      <c r="G54" s="10"/>
      <c r="H54" s="10"/>
      <c r="I54" s="10"/>
      <c r="J54" s="27"/>
      <c r="K54" s="31">
        <f>D54</f>
        <v>18</v>
      </c>
      <c r="L54" s="40">
        <v>4045</v>
      </c>
      <c r="M54" s="41">
        <v>40</v>
      </c>
      <c r="N54" s="17"/>
      <c r="O54" s="18"/>
      <c r="P54" s="10"/>
      <c r="Q54" s="10"/>
      <c r="R54" s="10"/>
      <c r="S54" s="27"/>
      <c r="T54" s="31">
        <f>M54</f>
        <v>40</v>
      </c>
      <c r="U54" s="40">
        <v>5969</v>
      </c>
      <c r="V54" s="41">
        <v>59</v>
      </c>
      <c r="W54" s="17"/>
      <c r="X54" s="18"/>
      <c r="Y54" s="10"/>
      <c r="Z54" s="10"/>
      <c r="AA54" s="10"/>
      <c r="AB54" s="27"/>
      <c r="AC54" s="31">
        <f>V54</f>
        <v>59</v>
      </c>
      <c r="AD54" s="5">
        <f t="shared" si="2"/>
        <v>117</v>
      </c>
      <c r="AF54" s="124" t="s">
        <v>1357</v>
      </c>
      <c r="AG54" s="124"/>
      <c r="AJ54" s="64" t="s">
        <v>1473</v>
      </c>
      <c r="AN54" s="64" t="s">
        <v>1535</v>
      </c>
      <c r="AT54" s="91"/>
      <c r="AU54" s="91"/>
      <c r="AZ54" s="92"/>
    </row>
    <row r="55" spans="1:52" ht="12.75">
      <c r="A55" s="42">
        <v>11</v>
      </c>
      <c r="B55" s="233" t="s">
        <v>661</v>
      </c>
      <c r="C55" s="19"/>
      <c r="D55" s="20"/>
      <c r="E55" s="19"/>
      <c r="F55" s="20"/>
      <c r="G55" s="38">
        <v>32</v>
      </c>
      <c r="H55" s="38">
        <f>G55*2</f>
        <v>64</v>
      </c>
      <c r="I55" s="38">
        <v>902</v>
      </c>
      <c r="J55" s="39">
        <v>9</v>
      </c>
      <c r="K55" s="32">
        <f>H55+J55</f>
        <v>73</v>
      </c>
      <c r="L55" s="19"/>
      <c r="M55" s="20"/>
      <c r="N55" s="19"/>
      <c r="O55" s="20"/>
      <c r="P55" s="38">
        <v>15</v>
      </c>
      <c r="Q55" s="38">
        <f>P55*2</f>
        <v>30</v>
      </c>
      <c r="R55" s="38">
        <v>3951</v>
      </c>
      <c r="S55" s="39">
        <v>39</v>
      </c>
      <c r="T55" s="32">
        <f>Q55+S55</f>
        <v>69</v>
      </c>
      <c r="U55" s="19"/>
      <c r="V55" s="20"/>
      <c r="W55" s="19"/>
      <c r="X55" s="20"/>
      <c r="Y55" s="38">
        <v>29</v>
      </c>
      <c r="Z55" s="38">
        <f>Y55*2</f>
        <v>58</v>
      </c>
      <c r="AA55" s="38">
        <f>1457+518</f>
        <v>1975</v>
      </c>
      <c r="AB55" s="39">
        <v>19</v>
      </c>
      <c r="AC55" s="32">
        <f>Z55+AB55</f>
        <v>77</v>
      </c>
      <c r="AD55" s="3">
        <f t="shared" si="2"/>
        <v>219</v>
      </c>
      <c r="AF55" s="91" t="s">
        <v>1358</v>
      </c>
      <c r="AJ55" s="124" t="s">
        <v>1474</v>
      </c>
      <c r="AN55" s="124" t="s">
        <v>1536</v>
      </c>
      <c r="AT55" s="91"/>
      <c r="AU55" s="91"/>
      <c r="AZ55" s="92"/>
    </row>
    <row r="56" spans="1:52" ht="13.5" thickBot="1">
      <c r="A56" s="42">
        <v>12</v>
      </c>
      <c r="B56" s="273" t="s">
        <v>687</v>
      </c>
      <c r="C56" s="21"/>
      <c r="D56" s="22"/>
      <c r="E56" s="60">
        <v>84</v>
      </c>
      <c r="F56" s="61">
        <f>E56</f>
        <v>84</v>
      </c>
      <c r="G56" s="7"/>
      <c r="H56" s="7"/>
      <c r="I56" s="7"/>
      <c r="J56" s="29"/>
      <c r="K56" s="33">
        <f>F56</f>
        <v>84</v>
      </c>
      <c r="L56" s="21"/>
      <c r="M56" s="22"/>
      <c r="N56" s="60">
        <v>19</v>
      </c>
      <c r="O56" s="61">
        <f>N56</f>
        <v>19</v>
      </c>
      <c r="P56" s="7"/>
      <c r="Q56" s="7"/>
      <c r="R56" s="7"/>
      <c r="S56" s="29"/>
      <c r="T56" s="33">
        <f>O56</f>
        <v>19</v>
      </c>
      <c r="U56" s="21"/>
      <c r="V56" s="22"/>
      <c r="W56" s="60">
        <v>31</v>
      </c>
      <c r="X56" s="61">
        <f>W56</f>
        <v>31</v>
      </c>
      <c r="Y56" s="7"/>
      <c r="Z56" s="7"/>
      <c r="AA56" s="7"/>
      <c r="AB56" s="29"/>
      <c r="AC56" s="33">
        <f>X56</f>
        <v>31</v>
      </c>
      <c r="AD56" s="4">
        <f t="shared" si="2"/>
        <v>134</v>
      </c>
      <c r="AF56" s="91" t="s">
        <v>1359</v>
      </c>
      <c r="AJ56" s="64" t="s">
        <v>1475</v>
      </c>
      <c r="AN56" s="91" t="s">
        <v>1537</v>
      </c>
      <c r="AT56" s="91"/>
      <c r="AU56" s="91"/>
      <c r="AZ56" s="92"/>
    </row>
    <row r="57" spans="1:52" ht="12.75">
      <c r="A57" s="42">
        <v>13</v>
      </c>
      <c r="B57" s="44" t="s">
        <v>351</v>
      </c>
      <c r="C57" s="40">
        <v>0</v>
      </c>
      <c r="D57" s="41">
        <v>0</v>
      </c>
      <c r="E57" s="17"/>
      <c r="F57" s="18"/>
      <c r="G57" s="10"/>
      <c r="H57" s="10"/>
      <c r="I57" s="10"/>
      <c r="J57" s="27"/>
      <c r="K57" s="31">
        <f>D57</f>
        <v>0</v>
      </c>
      <c r="L57" s="40">
        <v>0</v>
      </c>
      <c r="M57" s="41">
        <v>0</v>
      </c>
      <c r="N57" s="17"/>
      <c r="O57" s="18"/>
      <c r="P57" s="10"/>
      <c r="Q57" s="10"/>
      <c r="R57" s="10"/>
      <c r="S57" s="27"/>
      <c r="T57" s="31">
        <f>M57</f>
        <v>0</v>
      </c>
      <c r="U57" s="40">
        <v>0</v>
      </c>
      <c r="V57" s="41">
        <v>0</v>
      </c>
      <c r="W57" s="17"/>
      <c r="X57" s="18"/>
      <c r="Y57" s="10"/>
      <c r="Z57" s="10"/>
      <c r="AA57" s="10"/>
      <c r="AB57" s="27"/>
      <c r="AC57" s="31">
        <f>V57</f>
        <v>0</v>
      </c>
      <c r="AD57" s="5">
        <f t="shared" si="2"/>
        <v>0</v>
      </c>
      <c r="AF57" s="124" t="s">
        <v>1360</v>
      </c>
      <c r="AG57" s="124"/>
      <c r="AJ57" s="64" t="s">
        <v>1476</v>
      </c>
      <c r="AN57" s="91" t="s">
        <v>1538</v>
      </c>
      <c r="AT57" s="91"/>
      <c r="AU57" s="91"/>
      <c r="AZ57" s="92"/>
    </row>
    <row r="58" spans="1:52" ht="12.75">
      <c r="A58" s="42">
        <v>14</v>
      </c>
      <c r="B58" s="36" t="s">
        <v>352</v>
      </c>
      <c r="C58" s="19"/>
      <c r="D58" s="20"/>
      <c r="E58" s="19"/>
      <c r="F58" s="20"/>
      <c r="G58" s="38">
        <v>19</v>
      </c>
      <c r="H58" s="38">
        <f>G58*2</f>
        <v>38</v>
      </c>
      <c r="I58" s="38">
        <v>631</v>
      </c>
      <c r="J58" s="39">
        <v>6</v>
      </c>
      <c r="K58" s="32">
        <f>H58+J58</f>
        <v>44</v>
      </c>
      <c r="L58" s="19"/>
      <c r="M58" s="20"/>
      <c r="N58" s="19"/>
      <c r="O58" s="20"/>
      <c r="P58" s="38">
        <v>14</v>
      </c>
      <c r="Q58" s="38">
        <f>P58*2</f>
        <v>28</v>
      </c>
      <c r="R58" s="38">
        <f>2551+1185</f>
        <v>3736</v>
      </c>
      <c r="S58" s="39">
        <v>37</v>
      </c>
      <c r="T58" s="32">
        <f>Q58+S58</f>
        <v>65</v>
      </c>
      <c r="U58" s="19"/>
      <c r="V58" s="20"/>
      <c r="W58" s="19"/>
      <c r="X58" s="20"/>
      <c r="Y58" s="38">
        <v>6</v>
      </c>
      <c r="Z58" s="38">
        <f>Y58*2</f>
        <v>12</v>
      </c>
      <c r="AA58" s="38">
        <f>90+966</f>
        <v>1056</v>
      </c>
      <c r="AB58" s="39">
        <v>10</v>
      </c>
      <c r="AC58" s="32">
        <f>Z58+AB58</f>
        <v>22</v>
      </c>
      <c r="AD58" s="3">
        <f t="shared" si="2"/>
        <v>131</v>
      </c>
      <c r="AF58" s="124" t="s">
        <v>1361</v>
      </c>
      <c r="AG58" s="124"/>
      <c r="AJ58" s="64" t="s">
        <v>1477</v>
      </c>
      <c r="AN58" s="124" t="s">
        <v>1539</v>
      </c>
      <c r="AT58" s="91"/>
      <c r="AU58" s="91"/>
      <c r="AZ58" s="92"/>
    </row>
    <row r="59" spans="1:52" ht="13.5" thickBot="1">
      <c r="A59" s="42">
        <v>15</v>
      </c>
      <c r="B59" s="37" t="s">
        <v>1630</v>
      </c>
      <c r="C59" s="21"/>
      <c r="D59" s="22"/>
      <c r="E59" s="60">
        <v>36</v>
      </c>
      <c r="F59" s="61">
        <f>E59</f>
        <v>36</v>
      </c>
      <c r="G59" s="7"/>
      <c r="H59" s="7"/>
      <c r="I59" s="7"/>
      <c r="J59" s="29"/>
      <c r="K59" s="33">
        <f>F59</f>
        <v>36</v>
      </c>
      <c r="L59" s="21"/>
      <c r="M59" s="22"/>
      <c r="N59" s="60">
        <v>4</v>
      </c>
      <c r="O59" s="61">
        <f>N59</f>
        <v>4</v>
      </c>
      <c r="P59" s="7"/>
      <c r="Q59" s="7"/>
      <c r="R59" s="7"/>
      <c r="S59" s="29"/>
      <c r="T59" s="33">
        <f>O59</f>
        <v>4</v>
      </c>
      <c r="U59" s="21"/>
      <c r="V59" s="22"/>
      <c r="W59" s="60">
        <v>34</v>
      </c>
      <c r="X59" s="61">
        <f>W59</f>
        <v>34</v>
      </c>
      <c r="Y59" s="7"/>
      <c r="Z59" s="7"/>
      <c r="AA59" s="7"/>
      <c r="AB59" s="29"/>
      <c r="AC59" s="33">
        <f>X59</f>
        <v>34</v>
      </c>
      <c r="AD59" s="4">
        <f t="shared" si="2"/>
        <v>74</v>
      </c>
      <c r="AF59" s="124" t="s">
        <v>1362</v>
      </c>
      <c r="AG59" s="124"/>
      <c r="AJ59" s="91" t="s">
        <v>1478</v>
      </c>
      <c r="AN59" s="64" t="s">
        <v>1540</v>
      </c>
      <c r="AT59" s="91"/>
      <c r="AU59" s="91"/>
      <c r="AZ59" s="92"/>
    </row>
    <row r="60" spans="1:52" ht="12.75">
      <c r="A60" s="42">
        <v>16</v>
      </c>
      <c r="B60" s="231" t="s">
        <v>1328</v>
      </c>
      <c r="C60" s="40">
        <v>4659</v>
      </c>
      <c r="D60" s="41">
        <v>46</v>
      </c>
      <c r="E60" s="17"/>
      <c r="F60" s="18"/>
      <c r="G60" s="10"/>
      <c r="H60" s="10"/>
      <c r="I60" s="10"/>
      <c r="J60" s="27"/>
      <c r="K60" s="31">
        <f>D60</f>
        <v>46</v>
      </c>
      <c r="L60" s="40">
        <v>3774</v>
      </c>
      <c r="M60" s="41">
        <v>37</v>
      </c>
      <c r="N60" s="17"/>
      <c r="O60" s="18"/>
      <c r="P60" s="10"/>
      <c r="Q60" s="10"/>
      <c r="R60" s="10"/>
      <c r="S60" s="27"/>
      <c r="T60" s="31">
        <f>M60</f>
        <v>37</v>
      </c>
      <c r="U60" s="40">
        <v>6834</v>
      </c>
      <c r="V60" s="41">
        <v>68</v>
      </c>
      <c r="W60" s="17"/>
      <c r="X60" s="18"/>
      <c r="Y60" s="10"/>
      <c r="Z60" s="10"/>
      <c r="AA60" s="10"/>
      <c r="AB60" s="27"/>
      <c r="AC60" s="31">
        <f>V60</f>
        <v>68</v>
      </c>
      <c r="AD60" s="5">
        <f t="shared" si="2"/>
        <v>151</v>
      </c>
      <c r="AF60" s="91" t="s">
        <v>1363</v>
      </c>
      <c r="AJ60" s="91" t="s">
        <v>1479</v>
      </c>
      <c r="AN60" s="124" t="s">
        <v>1541</v>
      </c>
      <c r="AT60" s="91"/>
      <c r="AU60" s="91"/>
      <c r="AZ60" s="92"/>
    </row>
    <row r="61" spans="1:52" ht="12.75">
      <c r="A61" s="42">
        <v>17</v>
      </c>
      <c r="B61" s="233" t="s">
        <v>1326</v>
      </c>
      <c r="C61" s="19"/>
      <c r="D61" s="20"/>
      <c r="E61" s="19"/>
      <c r="F61" s="20"/>
      <c r="G61" s="38">
        <v>28</v>
      </c>
      <c r="H61" s="38">
        <f>G61*2</f>
        <v>56</v>
      </c>
      <c r="I61" s="38">
        <v>1328</v>
      </c>
      <c r="J61" s="39">
        <v>13</v>
      </c>
      <c r="K61" s="32">
        <f>H61+J61</f>
        <v>69</v>
      </c>
      <c r="L61" s="19"/>
      <c r="M61" s="20"/>
      <c r="N61" s="19"/>
      <c r="O61" s="20"/>
      <c r="P61" s="38">
        <v>18</v>
      </c>
      <c r="Q61" s="38">
        <f>P61*2</f>
        <v>36</v>
      </c>
      <c r="R61" s="38">
        <f>3782+1021</f>
        <v>4803</v>
      </c>
      <c r="S61" s="39">
        <v>48</v>
      </c>
      <c r="T61" s="32">
        <f>Q61+S61</f>
        <v>84</v>
      </c>
      <c r="U61" s="19"/>
      <c r="V61" s="20"/>
      <c r="W61" s="19"/>
      <c r="X61" s="20"/>
      <c r="Y61" s="38">
        <v>2</v>
      </c>
      <c r="Z61" s="38">
        <f>Y61*2</f>
        <v>4</v>
      </c>
      <c r="AA61" s="38">
        <v>108</v>
      </c>
      <c r="AB61" s="39">
        <v>1</v>
      </c>
      <c r="AC61" s="32">
        <f>Z61+AB61</f>
        <v>5</v>
      </c>
      <c r="AD61" s="3">
        <f t="shared" si="2"/>
        <v>158</v>
      </c>
      <c r="AF61" s="64" t="s">
        <v>1364</v>
      </c>
      <c r="AG61" s="64"/>
      <c r="AJ61" s="91" t="s">
        <v>1480</v>
      </c>
      <c r="AN61" s="64" t="s">
        <v>1542</v>
      </c>
      <c r="AT61" s="91"/>
      <c r="AU61" s="91"/>
      <c r="AZ61" s="92"/>
    </row>
    <row r="62" spans="1:52" ht="16.5" thickBot="1">
      <c r="A62" s="42">
        <v>18</v>
      </c>
      <c r="B62" s="273" t="s">
        <v>1327</v>
      </c>
      <c r="C62" s="257"/>
      <c r="D62" s="258"/>
      <c r="E62" s="259">
        <v>55</v>
      </c>
      <c r="F62" s="260">
        <f>E62</f>
        <v>55</v>
      </c>
      <c r="G62" s="261"/>
      <c r="H62" s="261"/>
      <c r="I62" s="261"/>
      <c r="J62" s="262"/>
      <c r="K62" s="263">
        <f>F62</f>
        <v>55</v>
      </c>
      <c r="L62" s="257"/>
      <c r="M62" s="258"/>
      <c r="N62" s="259">
        <v>12</v>
      </c>
      <c r="O62" s="260">
        <f>N62</f>
        <v>12</v>
      </c>
      <c r="P62" s="261"/>
      <c r="Q62" s="261"/>
      <c r="R62" s="261"/>
      <c r="S62" s="262"/>
      <c r="T62" s="263">
        <f>O62</f>
        <v>12</v>
      </c>
      <c r="U62" s="257"/>
      <c r="V62" s="258"/>
      <c r="W62" s="259">
        <v>40</v>
      </c>
      <c r="X62" s="260">
        <f>W62</f>
        <v>40</v>
      </c>
      <c r="Y62" s="261"/>
      <c r="Z62" s="261"/>
      <c r="AA62" s="261"/>
      <c r="AB62" s="262"/>
      <c r="AC62" s="263">
        <f>X62</f>
        <v>40</v>
      </c>
      <c r="AD62" s="264">
        <f t="shared" si="2"/>
        <v>107</v>
      </c>
      <c r="AF62" s="91" t="s">
        <v>1365</v>
      </c>
      <c r="AJ62" s="64" t="s">
        <v>1481</v>
      </c>
      <c r="AN62" s="124" t="s">
        <v>1543</v>
      </c>
      <c r="AT62" s="91"/>
      <c r="AU62" s="91"/>
      <c r="AX62" s="113"/>
      <c r="AZ62" s="92"/>
    </row>
    <row r="63" spans="1:52" ht="12.75">
      <c r="A63" s="42">
        <v>19</v>
      </c>
      <c r="B63" s="44" t="s">
        <v>350</v>
      </c>
      <c r="C63" s="265">
        <v>1798</v>
      </c>
      <c r="D63" s="266">
        <v>17</v>
      </c>
      <c r="E63" s="267"/>
      <c r="F63" s="268"/>
      <c r="G63" s="269"/>
      <c r="H63" s="269"/>
      <c r="I63" s="269"/>
      <c r="J63" s="270"/>
      <c r="K63" s="271">
        <f>D63</f>
        <v>17</v>
      </c>
      <c r="L63" s="265">
        <v>2051</v>
      </c>
      <c r="M63" s="266">
        <v>20</v>
      </c>
      <c r="N63" s="267"/>
      <c r="O63" s="268"/>
      <c r="P63" s="269"/>
      <c r="Q63" s="269"/>
      <c r="R63" s="269"/>
      <c r="S63" s="270"/>
      <c r="T63" s="271">
        <f>M63</f>
        <v>20</v>
      </c>
      <c r="U63" s="265">
        <v>3152</v>
      </c>
      <c r="V63" s="266">
        <v>31</v>
      </c>
      <c r="W63" s="267"/>
      <c r="X63" s="268"/>
      <c r="Y63" s="269"/>
      <c r="Z63" s="269"/>
      <c r="AA63" s="269"/>
      <c r="AB63" s="270"/>
      <c r="AC63" s="271">
        <f>V63</f>
        <v>31</v>
      </c>
      <c r="AD63" s="5">
        <f t="shared" si="2"/>
        <v>68</v>
      </c>
      <c r="AF63" s="64" t="s">
        <v>1366</v>
      </c>
      <c r="AG63" s="64"/>
      <c r="AJ63" s="64" t="s">
        <v>1482</v>
      </c>
      <c r="AN63" s="91" t="s">
        <v>1544</v>
      </c>
      <c r="AT63" s="91"/>
      <c r="AU63" s="91"/>
      <c r="AZ63" s="92"/>
    </row>
    <row r="64" spans="1:52" ht="12.75">
      <c r="A64" s="42">
        <v>20</v>
      </c>
      <c r="B64" s="36" t="s">
        <v>1629</v>
      </c>
      <c r="C64" s="19"/>
      <c r="D64" s="20"/>
      <c r="E64" s="19"/>
      <c r="F64" s="20"/>
      <c r="G64" s="38">
        <v>26</v>
      </c>
      <c r="H64" s="38">
        <f>G64*2</f>
        <v>52</v>
      </c>
      <c r="I64" s="38">
        <v>1344</v>
      </c>
      <c r="J64" s="39">
        <v>13</v>
      </c>
      <c r="K64" s="32">
        <f>H64+J64</f>
        <v>65</v>
      </c>
      <c r="L64" s="19"/>
      <c r="M64" s="20"/>
      <c r="N64" s="19"/>
      <c r="O64" s="20"/>
      <c r="P64" s="38">
        <v>9</v>
      </c>
      <c r="Q64" s="38">
        <f>P64*2</f>
        <v>18</v>
      </c>
      <c r="R64" s="38">
        <f>2488+334</f>
        <v>2822</v>
      </c>
      <c r="S64" s="39">
        <v>28</v>
      </c>
      <c r="T64" s="32">
        <f>Q64+S64</f>
        <v>46</v>
      </c>
      <c r="U64" s="19"/>
      <c r="V64" s="20"/>
      <c r="W64" s="19"/>
      <c r="X64" s="20"/>
      <c r="Y64" s="38">
        <v>2</v>
      </c>
      <c r="Z64" s="38">
        <f>Y64*2</f>
        <v>4</v>
      </c>
      <c r="AA64" s="38">
        <v>111</v>
      </c>
      <c r="AB64" s="39">
        <v>1</v>
      </c>
      <c r="AC64" s="32">
        <f>Z64+AB64</f>
        <v>5</v>
      </c>
      <c r="AD64" s="3">
        <f t="shared" si="2"/>
        <v>116</v>
      </c>
      <c r="AF64" s="91" t="s">
        <v>1367</v>
      </c>
      <c r="AJ64" s="91" t="s">
        <v>1367</v>
      </c>
      <c r="AN64" s="91" t="s">
        <v>1367</v>
      </c>
      <c r="AT64" s="91"/>
      <c r="AU64" s="91"/>
      <c r="AZ64" s="92"/>
    </row>
    <row r="65" spans="1:52" ht="13.5" thickBot="1">
      <c r="A65" s="42">
        <v>21</v>
      </c>
      <c r="B65" s="37" t="s">
        <v>353</v>
      </c>
      <c r="C65" s="21"/>
      <c r="D65" s="22"/>
      <c r="E65" s="60">
        <v>33</v>
      </c>
      <c r="F65" s="61">
        <f>E65</f>
        <v>33</v>
      </c>
      <c r="G65" s="7"/>
      <c r="H65" s="7"/>
      <c r="I65" s="7"/>
      <c r="J65" s="29"/>
      <c r="K65" s="33">
        <f>F65</f>
        <v>33</v>
      </c>
      <c r="L65" s="21"/>
      <c r="M65" s="22"/>
      <c r="N65" s="60">
        <v>7</v>
      </c>
      <c r="O65" s="61">
        <f>N65</f>
        <v>7</v>
      </c>
      <c r="P65" s="7"/>
      <c r="Q65" s="7"/>
      <c r="R65" s="7"/>
      <c r="S65" s="29"/>
      <c r="T65" s="33">
        <f>O65</f>
        <v>7</v>
      </c>
      <c r="U65" s="21"/>
      <c r="V65" s="22"/>
      <c r="W65" s="60">
        <v>23</v>
      </c>
      <c r="X65" s="61">
        <f>W65</f>
        <v>23</v>
      </c>
      <c r="Y65" s="7"/>
      <c r="Z65" s="7"/>
      <c r="AA65" s="7"/>
      <c r="AB65" s="29"/>
      <c r="AC65" s="33">
        <f>X65</f>
        <v>23</v>
      </c>
      <c r="AD65" s="4">
        <f t="shared" si="2"/>
        <v>63</v>
      </c>
      <c r="AF65" s="91" t="s">
        <v>18</v>
      </c>
      <c r="AJ65" s="91" t="s">
        <v>18</v>
      </c>
      <c r="AN65" s="91" t="s">
        <v>18</v>
      </c>
      <c r="AT65" s="91"/>
      <c r="AU65" s="91"/>
      <c r="AZ65" s="92"/>
    </row>
    <row r="66" spans="1:52" ht="12.75">
      <c r="A66" s="42">
        <v>22</v>
      </c>
      <c r="B66" s="231" t="s">
        <v>1625</v>
      </c>
      <c r="C66" s="265">
        <v>1082</v>
      </c>
      <c r="D66" s="266">
        <v>10</v>
      </c>
      <c r="E66" s="267"/>
      <c r="F66" s="268"/>
      <c r="G66" s="269"/>
      <c r="H66" s="269"/>
      <c r="I66" s="269"/>
      <c r="J66" s="270"/>
      <c r="K66" s="271">
        <f>D66</f>
        <v>10</v>
      </c>
      <c r="L66" s="265">
        <v>1574</v>
      </c>
      <c r="M66" s="266">
        <v>15</v>
      </c>
      <c r="N66" s="267"/>
      <c r="O66" s="268"/>
      <c r="P66" s="269"/>
      <c r="Q66" s="269"/>
      <c r="R66" s="269"/>
      <c r="S66" s="270"/>
      <c r="T66" s="271">
        <f>M66</f>
        <v>15</v>
      </c>
      <c r="U66" s="265">
        <v>3292</v>
      </c>
      <c r="V66" s="266">
        <v>32</v>
      </c>
      <c r="W66" s="267"/>
      <c r="X66" s="268"/>
      <c r="Y66" s="269"/>
      <c r="Z66" s="269"/>
      <c r="AA66" s="269"/>
      <c r="AB66" s="270"/>
      <c r="AC66" s="271">
        <f>V66</f>
        <v>32</v>
      </c>
      <c r="AD66" s="5">
        <f t="shared" si="2"/>
        <v>57</v>
      </c>
      <c r="AF66" s="91" t="s">
        <v>1368</v>
      </c>
      <c r="AJ66" s="91" t="s">
        <v>1483</v>
      </c>
      <c r="AN66" s="91" t="s">
        <v>473</v>
      </c>
      <c r="AT66" s="91"/>
      <c r="AU66" s="91"/>
      <c r="AZ66" s="92"/>
    </row>
    <row r="67" spans="1:52" ht="12.75">
      <c r="A67" s="42">
        <v>23</v>
      </c>
      <c r="B67" s="233" t="s">
        <v>1627</v>
      </c>
      <c r="C67" s="19"/>
      <c r="D67" s="20"/>
      <c r="E67" s="19"/>
      <c r="F67" s="20"/>
      <c r="G67" s="38">
        <v>26</v>
      </c>
      <c r="H67" s="38">
        <f>G67*2</f>
        <v>52</v>
      </c>
      <c r="I67" s="38">
        <v>794</v>
      </c>
      <c r="J67" s="39">
        <v>7</v>
      </c>
      <c r="K67" s="32">
        <f>H67+J67</f>
        <v>59</v>
      </c>
      <c r="L67" s="19"/>
      <c r="M67" s="20"/>
      <c r="N67" s="19"/>
      <c r="O67" s="20"/>
      <c r="P67" s="38">
        <v>8</v>
      </c>
      <c r="Q67" s="38">
        <f>P67*2</f>
        <v>16</v>
      </c>
      <c r="R67" s="38">
        <v>1764</v>
      </c>
      <c r="S67" s="39">
        <v>17</v>
      </c>
      <c r="T67" s="32">
        <f>Q67+S67</f>
        <v>33</v>
      </c>
      <c r="U67" s="19"/>
      <c r="V67" s="20"/>
      <c r="W67" s="19"/>
      <c r="X67" s="20"/>
      <c r="Y67" s="38">
        <v>17</v>
      </c>
      <c r="Z67" s="38">
        <f>Y67*2</f>
        <v>34</v>
      </c>
      <c r="AA67" s="38">
        <v>1026</v>
      </c>
      <c r="AB67" s="39">
        <v>10</v>
      </c>
      <c r="AC67" s="32">
        <f>Z67+AB67</f>
        <v>44</v>
      </c>
      <c r="AD67" s="3">
        <f t="shared" si="2"/>
        <v>136</v>
      </c>
      <c r="AF67" s="91" t="s">
        <v>1369</v>
      </c>
      <c r="AJ67" s="91" t="s">
        <v>473</v>
      </c>
      <c r="AN67" s="91" t="s">
        <v>1545</v>
      </c>
      <c r="AT67" s="91"/>
      <c r="AU67" s="91"/>
      <c r="AZ67" s="92"/>
    </row>
    <row r="68" spans="1:52" ht="13.5" thickBot="1">
      <c r="A68" s="272">
        <v>24</v>
      </c>
      <c r="B68" s="273" t="s">
        <v>1626</v>
      </c>
      <c r="C68" s="21"/>
      <c r="D68" s="22"/>
      <c r="E68" s="60">
        <v>44</v>
      </c>
      <c r="F68" s="61">
        <f>E68</f>
        <v>44</v>
      </c>
      <c r="G68" s="7"/>
      <c r="H68" s="7"/>
      <c r="I68" s="7"/>
      <c r="J68" s="29"/>
      <c r="K68" s="33">
        <f>F68</f>
        <v>44</v>
      </c>
      <c r="L68" s="21"/>
      <c r="M68" s="22"/>
      <c r="N68" s="60">
        <v>7</v>
      </c>
      <c r="O68" s="61">
        <f>N68</f>
        <v>7</v>
      </c>
      <c r="P68" s="7"/>
      <c r="Q68" s="7"/>
      <c r="R68" s="7"/>
      <c r="S68" s="29"/>
      <c r="T68" s="33">
        <f>O68</f>
        <v>7</v>
      </c>
      <c r="U68" s="21"/>
      <c r="V68" s="22"/>
      <c r="W68" s="60">
        <v>29</v>
      </c>
      <c r="X68" s="61">
        <f>W68</f>
        <v>29</v>
      </c>
      <c r="Y68" s="7"/>
      <c r="Z68" s="7"/>
      <c r="AA68" s="7"/>
      <c r="AB68" s="29"/>
      <c r="AC68" s="33">
        <f>X68</f>
        <v>29</v>
      </c>
      <c r="AD68" s="4">
        <f t="shared" si="2"/>
        <v>80</v>
      </c>
      <c r="AF68" s="91" t="s">
        <v>1370</v>
      </c>
      <c r="AJ68" s="91" t="s">
        <v>1484</v>
      </c>
      <c r="AN68" s="91" t="s">
        <v>1546</v>
      </c>
      <c r="AT68" s="91"/>
      <c r="AU68" s="91"/>
      <c r="AZ68" s="92"/>
    </row>
    <row r="69" spans="1:52" ht="12.75">
      <c r="A69" s="63"/>
      <c r="B69" s="63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14"/>
      <c r="AF69" s="91" t="s">
        <v>1371</v>
      </c>
      <c r="AJ69" s="91" t="s">
        <v>1485</v>
      </c>
      <c r="AN69" s="91" t="s">
        <v>1547</v>
      </c>
      <c r="AT69" s="91"/>
      <c r="AU69" s="91"/>
      <c r="AZ69" s="92"/>
    </row>
    <row r="70" spans="32:52" ht="12.75">
      <c r="AF70" s="91" t="s">
        <v>995</v>
      </c>
      <c r="AJ70" s="91" t="s">
        <v>1486</v>
      </c>
      <c r="AN70" s="91" t="s">
        <v>995</v>
      </c>
      <c r="AT70" s="91"/>
      <c r="AU70" s="91"/>
      <c r="AZ70" s="91"/>
    </row>
    <row r="71" spans="2:40" s="91" customFormat="1" ht="12.75">
      <c r="B71" s="151" t="s">
        <v>373</v>
      </c>
      <c r="AF71" s="91" t="s">
        <v>1372</v>
      </c>
      <c r="AJ71" s="91" t="s">
        <v>1487</v>
      </c>
      <c r="AN71" s="91" t="s">
        <v>1548</v>
      </c>
    </row>
    <row r="72" spans="5:52" ht="13.5" thickBot="1">
      <c r="E72" s="64"/>
      <c r="N72" s="64"/>
      <c r="W72" s="64"/>
      <c r="AF72" s="91" t="s">
        <v>1373</v>
      </c>
      <c r="AJ72" s="91" t="s">
        <v>94</v>
      </c>
      <c r="AN72" s="91" t="s">
        <v>1549</v>
      </c>
      <c r="AT72" s="91"/>
      <c r="AU72" s="91"/>
      <c r="AZ72" s="91"/>
    </row>
    <row r="73" spans="1:52" ht="37.5" customHeight="1" thickBot="1">
      <c r="A73" s="71"/>
      <c r="B73" s="72" t="s">
        <v>37</v>
      </c>
      <c r="C73" s="73"/>
      <c r="D73" s="74" t="s">
        <v>40</v>
      </c>
      <c r="E73" s="75" t="s">
        <v>38</v>
      </c>
      <c r="G73" s="93" t="s">
        <v>39</v>
      </c>
      <c r="H73" s="94"/>
      <c r="L73" s="71"/>
      <c r="M73" s="80" t="s">
        <v>42</v>
      </c>
      <c r="N73" s="81" t="s">
        <v>38</v>
      </c>
      <c r="U73" s="71"/>
      <c r="V73" s="80" t="s">
        <v>43</v>
      </c>
      <c r="W73" s="81" t="s">
        <v>38</v>
      </c>
      <c r="AD73" s="75" t="s">
        <v>41</v>
      </c>
      <c r="AF73" s="91" t="s">
        <v>1374</v>
      </c>
      <c r="AJ73" s="91" t="s">
        <v>1488</v>
      </c>
      <c r="AN73" s="91" t="s">
        <v>1550</v>
      </c>
      <c r="AT73" s="91"/>
      <c r="AU73" s="91"/>
      <c r="AZ73" s="91"/>
    </row>
    <row r="74" spans="1:52" ht="12.75">
      <c r="A74" s="55">
        <v>1</v>
      </c>
      <c r="B74" s="153" t="s">
        <v>359</v>
      </c>
      <c r="C74" s="85"/>
      <c r="D74" s="69">
        <f>K45+K46+K47</f>
        <v>172</v>
      </c>
      <c r="E74" s="70">
        <v>10</v>
      </c>
      <c r="G74" s="90" t="s">
        <v>10</v>
      </c>
      <c r="H74" s="91"/>
      <c r="I74" s="92"/>
      <c r="L74" s="55">
        <v>1</v>
      </c>
      <c r="M74" s="69">
        <f>T45+T46+T47</f>
        <v>147</v>
      </c>
      <c r="N74" s="79">
        <v>12</v>
      </c>
      <c r="U74" s="274">
        <v>1</v>
      </c>
      <c r="V74" s="69">
        <f>AC45+AC46+AC47</f>
        <v>196</v>
      </c>
      <c r="W74" s="79">
        <v>12</v>
      </c>
      <c r="AD74" s="82">
        <f aca="true" t="shared" si="3" ref="AD74:AD80">W74+N74+E74</f>
        <v>34</v>
      </c>
      <c r="AF74" s="91" t="s">
        <v>1375</v>
      </c>
      <c r="AJ74" s="124" t="s">
        <v>1067</v>
      </c>
      <c r="AN74" s="91" t="s">
        <v>94</v>
      </c>
      <c r="AT74" s="91"/>
      <c r="AU74" s="91"/>
      <c r="AZ74" s="91"/>
    </row>
    <row r="75" spans="1:52" ht="12.75">
      <c r="A75" s="56">
        <v>2</v>
      </c>
      <c r="B75" s="154" t="s">
        <v>48</v>
      </c>
      <c r="C75" s="86"/>
      <c r="D75" s="65">
        <f>K48+K49+K50</f>
        <v>14</v>
      </c>
      <c r="E75" s="67">
        <v>2</v>
      </c>
      <c r="G75" s="90" t="s">
        <v>11</v>
      </c>
      <c r="H75" s="91"/>
      <c r="I75" s="92"/>
      <c r="L75" s="56">
        <v>2</v>
      </c>
      <c r="M75" s="65">
        <f>T48+T49+T50</f>
        <v>17</v>
      </c>
      <c r="N75" s="77">
        <v>2</v>
      </c>
      <c r="U75" s="56">
        <v>2</v>
      </c>
      <c r="V75" s="65">
        <f>AC48+AC49+AC50</f>
        <v>0</v>
      </c>
      <c r="W75" s="77">
        <v>0</v>
      </c>
      <c r="AD75" s="70">
        <f t="shared" si="3"/>
        <v>4</v>
      </c>
      <c r="AF75" s="91" t="s">
        <v>1376</v>
      </c>
      <c r="AJ75" s="91" t="s">
        <v>1489</v>
      </c>
      <c r="AN75" s="91" t="s">
        <v>1551</v>
      </c>
      <c r="AT75" s="91"/>
      <c r="AU75" s="91"/>
      <c r="AZ75" s="91"/>
    </row>
    <row r="76" spans="1:52" ht="12.75">
      <c r="A76" s="56">
        <v>3</v>
      </c>
      <c r="B76" s="154" t="s">
        <v>662</v>
      </c>
      <c r="C76" s="86"/>
      <c r="D76" s="65">
        <f>K51+K52+K53</f>
        <v>103</v>
      </c>
      <c r="E76" s="67">
        <v>4</v>
      </c>
      <c r="G76" s="90" t="s">
        <v>12</v>
      </c>
      <c r="H76" s="91"/>
      <c r="I76" s="92"/>
      <c r="L76" s="56">
        <v>3</v>
      </c>
      <c r="M76" s="65">
        <f>T51+T52+T53</f>
        <v>93</v>
      </c>
      <c r="N76" s="77">
        <v>6</v>
      </c>
      <c r="U76" s="56">
        <v>3</v>
      </c>
      <c r="V76" s="65">
        <f>AC51+AC52+AC53</f>
        <v>144</v>
      </c>
      <c r="W76" s="77">
        <v>8</v>
      </c>
      <c r="AD76" s="70">
        <f t="shared" si="3"/>
        <v>18</v>
      </c>
      <c r="AF76" s="91" t="s">
        <v>473</v>
      </c>
      <c r="AJ76" s="124" t="s">
        <v>1490</v>
      </c>
      <c r="AK76" s="124"/>
      <c r="AN76" s="91" t="s">
        <v>1552</v>
      </c>
      <c r="AT76" s="91"/>
      <c r="AU76" s="91"/>
      <c r="AZ76" s="91"/>
    </row>
    <row r="77" spans="1:52" ht="12.75">
      <c r="A77" s="56">
        <v>4</v>
      </c>
      <c r="B77" s="110" t="s">
        <v>663</v>
      </c>
      <c r="C77" s="86"/>
      <c r="D77" s="65">
        <f>K54+K55+K56</f>
        <v>175</v>
      </c>
      <c r="E77" s="67">
        <v>12</v>
      </c>
      <c r="G77" s="90" t="s">
        <v>13</v>
      </c>
      <c r="H77" s="91"/>
      <c r="I77" s="92"/>
      <c r="J77" s="9"/>
      <c r="K77" s="9"/>
      <c r="L77" s="56">
        <v>4</v>
      </c>
      <c r="M77" s="65">
        <f>T54+T55+T56</f>
        <v>128</v>
      </c>
      <c r="N77" s="77">
        <v>8</v>
      </c>
      <c r="U77" s="56">
        <v>4</v>
      </c>
      <c r="V77" s="65">
        <f>AC54+AC55+AC56</f>
        <v>167</v>
      </c>
      <c r="W77" s="77">
        <v>10</v>
      </c>
      <c r="AC77" s="63"/>
      <c r="AD77" s="70">
        <f t="shared" si="3"/>
        <v>30</v>
      </c>
      <c r="AF77" s="91" t="s">
        <v>1377</v>
      </c>
      <c r="AJ77" s="124" t="s">
        <v>1491</v>
      </c>
      <c r="AK77" s="124"/>
      <c r="AN77" s="91" t="s">
        <v>1553</v>
      </c>
      <c r="AT77" s="91"/>
      <c r="AU77" s="91"/>
      <c r="AZ77" s="91"/>
    </row>
    <row r="78" spans="1:52" ht="12.75">
      <c r="A78" s="56">
        <v>5</v>
      </c>
      <c r="B78" s="154" t="s">
        <v>360</v>
      </c>
      <c r="C78" s="86"/>
      <c r="D78" s="65">
        <f>K57+K58+K59</f>
        <v>80</v>
      </c>
      <c r="E78" s="67">
        <v>3</v>
      </c>
      <c r="G78" s="90" t="s">
        <v>14</v>
      </c>
      <c r="H78" s="91"/>
      <c r="I78" s="92"/>
      <c r="J78" s="9"/>
      <c r="K78" s="9"/>
      <c r="L78" s="56">
        <v>5</v>
      </c>
      <c r="M78" s="65">
        <f>T57+T58+T59</f>
        <v>69</v>
      </c>
      <c r="N78" s="77">
        <v>4</v>
      </c>
      <c r="U78" s="56">
        <v>5</v>
      </c>
      <c r="V78" s="65">
        <f>AC57+AC58+AC59</f>
        <v>56</v>
      </c>
      <c r="W78" s="77">
        <v>3</v>
      </c>
      <c r="AC78" s="63"/>
      <c r="AD78" s="70">
        <f t="shared" si="3"/>
        <v>10</v>
      </c>
      <c r="AF78" s="91" t="s">
        <v>1378</v>
      </c>
      <c r="AJ78" s="124" t="s">
        <v>138</v>
      </c>
      <c r="AN78" s="91" t="s">
        <v>470</v>
      </c>
      <c r="AT78" s="91"/>
      <c r="AU78" s="91"/>
      <c r="AZ78" s="91"/>
    </row>
    <row r="79" spans="1:52" ht="12.75">
      <c r="A79" s="56">
        <v>6</v>
      </c>
      <c r="B79" s="154" t="s">
        <v>1333</v>
      </c>
      <c r="C79" s="86"/>
      <c r="D79" s="65">
        <f>K60+K61+K62</f>
        <v>170</v>
      </c>
      <c r="E79" s="67">
        <v>8</v>
      </c>
      <c r="G79" s="90" t="s">
        <v>664</v>
      </c>
      <c r="H79" s="91"/>
      <c r="I79" s="91"/>
      <c r="J79" s="9"/>
      <c r="K79" s="9"/>
      <c r="L79" s="56">
        <v>6</v>
      </c>
      <c r="M79" s="65">
        <f>T60+T61+T62</f>
        <v>133</v>
      </c>
      <c r="N79" s="77">
        <v>10</v>
      </c>
      <c r="U79" s="56">
        <v>6</v>
      </c>
      <c r="V79" s="65">
        <f>AC60+AC61+AC62</f>
        <v>113</v>
      </c>
      <c r="W79" s="77">
        <v>6</v>
      </c>
      <c r="AC79" s="63"/>
      <c r="AD79" s="70">
        <f t="shared" si="3"/>
        <v>24</v>
      </c>
      <c r="AF79" s="91" t="s">
        <v>1379</v>
      </c>
      <c r="AJ79" s="124" t="s">
        <v>1492</v>
      </c>
      <c r="AK79" s="124"/>
      <c r="AN79" s="91" t="s">
        <v>1554</v>
      </c>
      <c r="AT79" s="91"/>
      <c r="AU79" s="91"/>
      <c r="AZ79" s="91"/>
    </row>
    <row r="80" spans="1:52" ht="12.75">
      <c r="A80" s="56">
        <v>7</v>
      </c>
      <c r="B80" s="154" t="s">
        <v>361</v>
      </c>
      <c r="C80" s="86"/>
      <c r="D80" s="66">
        <f>K65+K64+K63</f>
        <v>115</v>
      </c>
      <c r="E80" s="67">
        <v>6</v>
      </c>
      <c r="G80" s="90" t="s">
        <v>665</v>
      </c>
      <c r="H80" s="91"/>
      <c r="I80" s="91"/>
      <c r="J80" s="9"/>
      <c r="K80" s="9"/>
      <c r="L80" s="56">
        <v>7</v>
      </c>
      <c r="M80" s="66">
        <f>T65+T64+T63</f>
        <v>73</v>
      </c>
      <c r="N80" s="77">
        <v>5</v>
      </c>
      <c r="U80" s="56">
        <v>7</v>
      </c>
      <c r="V80" s="66">
        <f>AC65+AC64+AC63</f>
        <v>59</v>
      </c>
      <c r="W80" s="77">
        <v>4</v>
      </c>
      <c r="AC80" s="63"/>
      <c r="AD80" s="70">
        <f t="shared" si="3"/>
        <v>15</v>
      </c>
      <c r="AF80" s="91" t="s">
        <v>1380</v>
      </c>
      <c r="AJ80" s="64" t="s">
        <v>749</v>
      </c>
      <c r="AN80" s="91" t="s">
        <v>1555</v>
      </c>
      <c r="AT80" s="91"/>
      <c r="AU80" s="91"/>
      <c r="AZ80" s="91"/>
    </row>
    <row r="81" spans="1:52" ht="13.5" thickBot="1">
      <c r="A81" s="57">
        <v>8</v>
      </c>
      <c r="B81" s="62" t="s">
        <v>1624</v>
      </c>
      <c r="C81" s="87"/>
      <c r="D81" s="76">
        <f>K66+K67+K68</f>
        <v>113</v>
      </c>
      <c r="E81" s="68">
        <v>5</v>
      </c>
      <c r="I81" s="9"/>
      <c r="J81" s="9"/>
      <c r="K81" s="9"/>
      <c r="L81" s="57">
        <v>8</v>
      </c>
      <c r="M81" s="76">
        <f>T66+T68+T67</f>
        <v>55</v>
      </c>
      <c r="N81" s="78">
        <v>3</v>
      </c>
      <c r="U81" s="57">
        <v>8</v>
      </c>
      <c r="V81" s="76">
        <f>AC66+AC67+AC68</f>
        <v>105</v>
      </c>
      <c r="W81" s="78">
        <v>5</v>
      </c>
      <c r="AC81" s="8"/>
      <c r="AD81" s="70">
        <f>W81+N81+E81</f>
        <v>13</v>
      </c>
      <c r="AF81" s="91" t="s">
        <v>1381</v>
      </c>
      <c r="AJ81" s="91" t="s">
        <v>1493</v>
      </c>
      <c r="AN81" s="91" t="s">
        <v>1556</v>
      </c>
      <c r="AT81" s="91"/>
      <c r="AU81" s="91"/>
      <c r="AZ81" s="91"/>
    </row>
    <row r="82" spans="7:52" ht="12.75">
      <c r="G82" s="90" t="s">
        <v>16</v>
      </c>
      <c r="H82" s="91"/>
      <c r="I82" s="9"/>
      <c r="J82" s="9"/>
      <c r="K82" s="9"/>
      <c r="AC82" s="8"/>
      <c r="AF82" s="91" t="s">
        <v>94</v>
      </c>
      <c r="AJ82" s="91" t="s">
        <v>1494</v>
      </c>
      <c r="AN82" s="91" t="s">
        <v>1557</v>
      </c>
      <c r="AT82" s="91"/>
      <c r="AU82" s="91"/>
      <c r="AZ82" s="91"/>
    </row>
    <row r="83" spans="9:52" ht="12.75">
      <c r="I83" s="9"/>
      <c r="J83" s="9"/>
      <c r="K83" s="9"/>
      <c r="AC83" s="63"/>
      <c r="AF83" s="91" t="s">
        <v>1382</v>
      </c>
      <c r="AJ83" s="124" t="s">
        <v>57</v>
      </c>
      <c r="AN83" s="91" t="s">
        <v>1558</v>
      </c>
      <c r="AT83" s="91"/>
      <c r="AU83" s="91"/>
      <c r="AZ83" s="91"/>
    </row>
    <row r="84" spans="1:52" ht="18">
      <c r="A84" s="103"/>
      <c r="B84" s="103" t="s">
        <v>372</v>
      </c>
      <c r="C84" s="46"/>
      <c r="D84" s="46"/>
      <c r="E84" s="46"/>
      <c r="F84" s="46"/>
      <c r="AC84" s="63"/>
      <c r="AF84" s="91" t="s">
        <v>1383</v>
      </c>
      <c r="AJ84" s="91" t="s">
        <v>1495</v>
      </c>
      <c r="AN84" s="64" t="s">
        <v>47</v>
      </c>
      <c r="AT84" s="91"/>
      <c r="AU84" s="91"/>
      <c r="AZ84" s="91"/>
    </row>
    <row r="85" spans="1:52" ht="18.75" thickBot="1">
      <c r="A85" s="101" t="s">
        <v>30</v>
      </c>
      <c r="B85" s="101"/>
      <c r="AC85" s="8"/>
      <c r="AF85" s="91" t="s">
        <v>1384</v>
      </c>
      <c r="AJ85" s="124" t="s">
        <v>1496</v>
      </c>
      <c r="AK85" s="124"/>
      <c r="AN85" s="91" t="s">
        <v>1559</v>
      </c>
      <c r="AT85" s="91"/>
      <c r="AU85" s="91"/>
      <c r="AZ85" s="91"/>
    </row>
    <row r="86" spans="1:52" ht="13.5" thickBot="1">
      <c r="A86" s="330" t="s">
        <v>6</v>
      </c>
      <c r="B86" s="330" t="s">
        <v>0</v>
      </c>
      <c r="C86" s="333" t="s">
        <v>3</v>
      </c>
      <c r="D86" s="325"/>
      <c r="E86" s="325"/>
      <c r="F86" s="325"/>
      <c r="G86" s="325"/>
      <c r="H86" s="325"/>
      <c r="I86" s="325"/>
      <c r="J86" s="326"/>
      <c r="K86" s="327"/>
      <c r="L86" s="334"/>
      <c r="AC86" s="8"/>
      <c r="AD86" s="336"/>
      <c r="AF86" s="91" t="s">
        <v>1385</v>
      </c>
      <c r="AJ86" s="124" t="s">
        <v>1497</v>
      </c>
      <c r="AK86" s="124"/>
      <c r="AN86" s="91" t="s">
        <v>1560</v>
      </c>
      <c r="AT86" s="91"/>
      <c r="AU86" s="91"/>
      <c r="AZ86" s="91"/>
    </row>
    <row r="87" spans="1:52" ht="51.75" thickBot="1">
      <c r="A87" s="331"/>
      <c r="B87" s="332"/>
      <c r="C87" s="23" t="s">
        <v>20</v>
      </c>
      <c r="D87" s="34" t="s">
        <v>24</v>
      </c>
      <c r="E87" s="23" t="s">
        <v>21</v>
      </c>
      <c r="F87" s="34" t="s">
        <v>25</v>
      </c>
      <c r="G87" s="24" t="s">
        <v>22</v>
      </c>
      <c r="H87" s="24" t="s">
        <v>26</v>
      </c>
      <c r="I87" s="25" t="s">
        <v>23</v>
      </c>
      <c r="J87" s="26" t="s">
        <v>28</v>
      </c>
      <c r="K87" s="30" t="s">
        <v>27</v>
      </c>
      <c r="L87" s="335"/>
      <c r="AC87" s="63"/>
      <c r="AD87" s="321"/>
      <c r="AF87" s="91" t="s">
        <v>1386</v>
      </c>
      <c r="AJ87" s="124" t="s">
        <v>485</v>
      </c>
      <c r="AN87" s="91" t="s">
        <v>1561</v>
      </c>
      <c r="AT87" s="91"/>
      <c r="AU87" s="91"/>
      <c r="AZ87" s="91"/>
    </row>
    <row r="88" spans="1:52" ht="12.75">
      <c r="A88" s="5">
        <v>1</v>
      </c>
      <c r="B88" s="58" t="s">
        <v>687</v>
      </c>
      <c r="C88" s="17"/>
      <c r="D88" s="18"/>
      <c r="E88" s="206">
        <v>84</v>
      </c>
      <c r="F88" s="208">
        <v>84</v>
      </c>
      <c r="G88" s="10"/>
      <c r="H88" s="10"/>
      <c r="I88" s="10"/>
      <c r="J88" s="27"/>
      <c r="K88" s="31">
        <v>84</v>
      </c>
      <c r="L88" s="47"/>
      <c r="V88" s="35"/>
      <c r="AC88" s="63"/>
      <c r="AD88" s="14"/>
      <c r="AF88" s="64" t="s">
        <v>1035</v>
      </c>
      <c r="AG88" s="64"/>
      <c r="AJ88" s="124" t="s">
        <v>1498</v>
      </c>
      <c r="AK88" s="124"/>
      <c r="AN88" s="124" t="s">
        <v>138</v>
      </c>
      <c r="AT88" s="91"/>
      <c r="AU88" s="91"/>
      <c r="AZ88" s="91"/>
    </row>
    <row r="89" spans="1:52" ht="12.75">
      <c r="A89" s="42">
        <v>2</v>
      </c>
      <c r="B89" s="36" t="s">
        <v>346</v>
      </c>
      <c r="C89" s="19"/>
      <c r="D89" s="20"/>
      <c r="E89" s="19"/>
      <c r="F89" s="20"/>
      <c r="G89" s="38">
        <v>34</v>
      </c>
      <c r="H89" s="38">
        <v>68</v>
      </c>
      <c r="I89" s="38">
        <v>1021</v>
      </c>
      <c r="J89" s="39">
        <v>10</v>
      </c>
      <c r="K89" s="32">
        <v>78</v>
      </c>
      <c r="L89" s="48"/>
      <c r="V89" s="35"/>
      <c r="AC89" s="8"/>
      <c r="AD89" s="14"/>
      <c r="AF89" s="91" t="s">
        <v>1387</v>
      </c>
      <c r="AJ89" s="91" t="s">
        <v>1499</v>
      </c>
      <c r="AN89" s="91" t="s">
        <v>1562</v>
      </c>
      <c r="AT89" s="91"/>
      <c r="AU89" s="91"/>
      <c r="AZ89" s="91"/>
    </row>
    <row r="90" spans="1:52" ht="13.5" thickBot="1">
      <c r="A90" s="42">
        <v>3</v>
      </c>
      <c r="B90" s="36" t="s">
        <v>661</v>
      </c>
      <c r="C90" s="21"/>
      <c r="D90" s="22"/>
      <c r="E90" s="21"/>
      <c r="F90" s="22"/>
      <c r="G90" s="211">
        <v>32</v>
      </c>
      <c r="H90" s="211">
        <v>64</v>
      </c>
      <c r="I90" s="211">
        <v>902</v>
      </c>
      <c r="J90" s="213">
        <v>9</v>
      </c>
      <c r="K90" s="33">
        <v>73</v>
      </c>
      <c r="L90" s="48"/>
      <c r="V90" s="35"/>
      <c r="AC90" s="63"/>
      <c r="AD90" s="14"/>
      <c r="AF90" s="91" t="s">
        <v>1388</v>
      </c>
      <c r="AJ90" s="124" t="s">
        <v>442</v>
      </c>
      <c r="AN90" s="91" t="s">
        <v>1563</v>
      </c>
      <c r="AT90" s="91"/>
      <c r="AU90" s="91"/>
      <c r="AZ90" s="91"/>
    </row>
    <row r="91" spans="1:52" ht="12.75">
      <c r="A91" s="42">
        <v>4</v>
      </c>
      <c r="B91" s="43" t="s">
        <v>1326</v>
      </c>
      <c r="C91" s="17"/>
      <c r="D91" s="18"/>
      <c r="E91" s="17"/>
      <c r="F91" s="18"/>
      <c r="G91" s="210">
        <v>28</v>
      </c>
      <c r="H91" s="210">
        <v>56</v>
      </c>
      <c r="I91" s="210">
        <v>1328</v>
      </c>
      <c r="J91" s="212">
        <v>13</v>
      </c>
      <c r="K91" s="31">
        <v>69</v>
      </c>
      <c r="L91" s="48"/>
      <c r="V91" s="35"/>
      <c r="AC91" s="63"/>
      <c r="AD91" s="14"/>
      <c r="AF91" s="91" t="s">
        <v>1389</v>
      </c>
      <c r="AJ91" s="91" t="s">
        <v>1500</v>
      </c>
      <c r="AN91" s="124" t="s">
        <v>1564</v>
      </c>
      <c r="AO91" s="124"/>
      <c r="AP91" s="124"/>
      <c r="AT91" s="91"/>
      <c r="AU91" s="91"/>
      <c r="AZ91" s="91"/>
    </row>
    <row r="92" spans="1:52" ht="12.75">
      <c r="A92" s="42">
        <v>5</v>
      </c>
      <c r="B92" s="37" t="s">
        <v>345</v>
      </c>
      <c r="C92" s="19"/>
      <c r="D92" s="20"/>
      <c r="E92" s="207">
        <v>66</v>
      </c>
      <c r="F92" s="209">
        <v>66</v>
      </c>
      <c r="G92" s="1"/>
      <c r="H92" s="1"/>
      <c r="I92" s="1"/>
      <c r="J92" s="28"/>
      <c r="K92" s="32">
        <v>66</v>
      </c>
      <c r="L92" s="48"/>
      <c r="V92" s="35"/>
      <c r="AC92" s="63"/>
      <c r="AD92" s="14"/>
      <c r="AF92" s="91" t="s">
        <v>1390</v>
      </c>
      <c r="AJ92" s="124" t="s">
        <v>1501</v>
      </c>
      <c r="AK92" s="124"/>
      <c r="AN92" s="91" t="s">
        <v>1565</v>
      </c>
      <c r="AT92" s="91"/>
      <c r="AU92" s="91"/>
      <c r="AZ92" s="91"/>
    </row>
    <row r="93" spans="1:52" ht="13.5" thickBot="1">
      <c r="A93" s="42">
        <v>6</v>
      </c>
      <c r="B93" s="233" t="s">
        <v>1629</v>
      </c>
      <c r="C93" s="21"/>
      <c r="D93" s="22"/>
      <c r="E93" s="21"/>
      <c r="F93" s="22"/>
      <c r="G93" s="211">
        <v>26</v>
      </c>
      <c r="H93" s="211">
        <v>52</v>
      </c>
      <c r="I93" s="211">
        <v>1344</v>
      </c>
      <c r="J93" s="213">
        <v>13</v>
      </c>
      <c r="K93" s="33">
        <v>65</v>
      </c>
      <c r="L93" s="48"/>
      <c r="V93" s="35"/>
      <c r="AC93" s="63"/>
      <c r="AD93" s="14"/>
      <c r="AF93" s="64" t="s">
        <v>749</v>
      </c>
      <c r="AG93" s="64"/>
      <c r="AJ93" s="124" t="s">
        <v>1502</v>
      </c>
      <c r="AK93" s="124"/>
      <c r="AN93" s="124" t="s">
        <v>1566</v>
      </c>
      <c r="AO93" s="124"/>
      <c r="AP93" s="124"/>
      <c r="AT93" s="91"/>
      <c r="AU93" s="91"/>
      <c r="AZ93" s="91"/>
    </row>
    <row r="94" spans="1:52" ht="12.75">
      <c r="A94" s="42">
        <v>7</v>
      </c>
      <c r="B94" s="58" t="s">
        <v>1628</v>
      </c>
      <c r="C94" s="17"/>
      <c r="D94" s="18"/>
      <c r="E94" s="206">
        <v>59</v>
      </c>
      <c r="F94" s="208">
        <v>59</v>
      </c>
      <c r="G94" s="10"/>
      <c r="H94" s="10"/>
      <c r="I94" s="10"/>
      <c r="J94" s="27"/>
      <c r="K94" s="31">
        <v>59</v>
      </c>
      <c r="L94" s="48"/>
      <c r="V94" s="35"/>
      <c r="AC94" s="63"/>
      <c r="AD94" s="14"/>
      <c r="AF94" s="91" t="s">
        <v>1391</v>
      </c>
      <c r="AJ94" s="91" t="s">
        <v>470</v>
      </c>
      <c r="AN94" s="91" t="s">
        <v>1567</v>
      </c>
      <c r="AT94" s="91"/>
      <c r="AU94" s="91"/>
      <c r="AZ94" s="91"/>
    </row>
    <row r="95" spans="1:52" ht="12.75">
      <c r="A95" s="42">
        <v>8</v>
      </c>
      <c r="B95" s="233" t="s">
        <v>1627</v>
      </c>
      <c r="C95" s="19"/>
      <c r="D95" s="20"/>
      <c r="E95" s="19"/>
      <c r="F95" s="20"/>
      <c r="G95" s="38">
        <v>26</v>
      </c>
      <c r="H95" s="38">
        <v>52</v>
      </c>
      <c r="I95" s="38">
        <v>794</v>
      </c>
      <c r="J95" s="39">
        <v>7</v>
      </c>
      <c r="K95" s="32">
        <v>59</v>
      </c>
      <c r="L95" s="48"/>
      <c r="V95" s="35"/>
      <c r="AC95" s="63"/>
      <c r="AD95" s="14"/>
      <c r="AF95" s="91" t="s">
        <v>1392</v>
      </c>
      <c r="AJ95" s="91" t="s">
        <v>1503</v>
      </c>
      <c r="AN95" s="64" t="s">
        <v>755</v>
      </c>
      <c r="AT95" s="91"/>
      <c r="AU95" s="91"/>
      <c r="AZ95" s="91"/>
    </row>
    <row r="96" spans="1:52" ht="13.5" thickBot="1">
      <c r="A96" s="42">
        <v>9</v>
      </c>
      <c r="B96" s="37" t="s">
        <v>1327</v>
      </c>
      <c r="C96" s="21"/>
      <c r="D96" s="22"/>
      <c r="E96" s="60">
        <v>55</v>
      </c>
      <c r="F96" s="61">
        <v>55</v>
      </c>
      <c r="G96" s="7"/>
      <c r="H96" s="7"/>
      <c r="I96" s="7"/>
      <c r="J96" s="29"/>
      <c r="K96" s="33">
        <v>55</v>
      </c>
      <c r="L96" s="48"/>
      <c r="V96" s="35"/>
      <c r="AC96" s="63"/>
      <c r="AD96" s="14"/>
      <c r="AF96" s="91" t="s">
        <v>1393</v>
      </c>
      <c r="AJ96" s="91" t="s">
        <v>1504</v>
      </c>
      <c r="AN96" s="91" t="s">
        <v>1568</v>
      </c>
      <c r="AT96" s="91"/>
      <c r="AU96" s="91"/>
      <c r="AZ96" s="91"/>
    </row>
    <row r="97" spans="1:52" ht="12.75">
      <c r="A97" s="42">
        <v>10</v>
      </c>
      <c r="B97" s="44" t="s">
        <v>1328</v>
      </c>
      <c r="C97" s="40">
        <v>4659</v>
      </c>
      <c r="D97" s="41">
        <v>46</v>
      </c>
      <c r="E97" s="17"/>
      <c r="F97" s="18"/>
      <c r="G97" s="10"/>
      <c r="H97" s="10"/>
      <c r="I97" s="10"/>
      <c r="J97" s="27"/>
      <c r="K97" s="31">
        <v>46</v>
      </c>
      <c r="L97" s="48"/>
      <c r="V97" s="35"/>
      <c r="AC97" s="8"/>
      <c r="AD97" s="14"/>
      <c r="AF97" s="64" t="s">
        <v>47</v>
      </c>
      <c r="AG97" s="64"/>
      <c r="AJ97" s="91" t="s">
        <v>1505</v>
      </c>
      <c r="AN97" s="91" t="s">
        <v>1569</v>
      </c>
      <c r="AT97" s="91"/>
      <c r="AU97" s="91"/>
      <c r="AZ97" s="91"/>
    </row>
    <row r="98" spans="1:52" ht="12.75">
      <c r="A98" s="42">
        <v>11</v>
      </c>
      <c r="B98" s="15" t="s">
        <v>491</v>
      </c>
      <c r="C98" s="202">
        <v>4414</v>
      </c>
      <c r="D98" s="204">
        <v>44</v>
      </c>
      <c r="E98" s="19"/>
      <c r="F98" s="20"/>
      <c r="G98" s="1"/>
      <c r="H98" s="1"/>
      <c r="I98" s="1"/>
      <c r="J98" s="28"/>
      <c r="K98" s="32">
        <v>44</v>
      </c>
      <c r="L98" s="48"/>
      <c r="V98" s="35"/>
      <c r="AC98" s="63"/>
      <c r="AD98" s="14"/>
      <c r="AF98" s="91" t="s">
        <v>1394</v>
      </c>
      <c r="AJ98" s="91" t="s">
        <v>995</v>
      </c>
      <c r="AN98" s="91" t="s">
        <v>1570</v>
      </c>
      <c r="AT98" s="91"/>
      <c r="AU98" s="91"/>
      <c r="AZ98" s="91"/>
    </row>
    <row r="99" spans="1:52" ht="13.5" thickBot="1">
      <c r="A99" s="42">
        <v>12</v>
      </c>
      <c r="B99" s="36" t="s">
        <v>352</v>
      </c>
      <c r="C99" s="21"/>
      <c r="D99" s="22"/>
      <c r="E99" s="21"/>
      <c r="F99" s="22"/>
      <c r="G99" s="211">
        <v>19</v>
      </c>
      <c r="H99" s="211">
        <v>38</v>
      </c>
      <c r="I99" s="211">
        <v>631</v>
      </c>
      <c r="J99" s="213">
        <v>6</v>
      </c>
      <c r="K99" s="33">
        <v>44</v>
      </c>
      <c r="L99" s="48"/>
      <c r="V99" s="35"/>
      <c r="AC99" s="63"/>
      <c r="AD99" s="14"/>
      <c r="AF99" s="91" t="s">
        <v>1395</v>
      </c>
      <c r="AJ99" s="91" t="s">
        <v>1506</v>
      </c>
      <c r="AN99" s="91" t="s">
        <v>1571</v>
      </c>
      <c r="AT99" s="91"/>
      <c r="AU99" s="91"/>
      <c r="AZ99" s="91"/>
    </row>
    <row r="100" spans="1:52" ht="12.75">
      <c r="A100" s="42">
        <v>13</v>
      </c>
      <c r="B100" s="276" t="s">
        <v>1626</v>
      </c>
      <c r="C100" s="17"/>
      <c r="D100" s="18"/>
      <c r="E100" s="206">
        <v>44</v>
      </c>
      <c r="F100" s="208">
        <v>44</v>
      </c>
      <c r="G100" s="10"/>
      <c r="H100" s="10"/>
      <c r="I100" s="10"/>
      <c r="J100" s="27"/>
      <c r="K100" s="31">
        <v>44</v>
      </c>
      <c r="L100" s="48"/>
      <c r="V100" s="35"/>
      <c r="AD100" s="14"/>
      <c r="AF100" s="91" t="s">
        <v>1396</v>
      </c>
      <c r="AJ100" s="91" t="s">
        <v>1507</v>
      </c>
      <c r="AN100" s="64" t="s">
        <v>1035</v>
      </c>
      <c r="AT100" s="91"/>
      <c r="AU100" s="91"/>
      <c r="AZ100" s="91"/>
    </row>
    <row r="101" spans="1:52" ht="12.75">
      <c r="A101" s="42">
        <v>14</v>
      </c>
      <c r="B101" s="37" t="s">
        <v>1630</v>
      </c>
      <c r="C101" s="19"/>
      <c r="D101" s="20"/>
      <c r="E101" s="207">
        <v>36</v>
      </c>
      <c r="F101" s="209">
        <v>36</v>
      </c>
      <c r="G101" s="1"/>
      <c r="H101" s="1"/>
      <c r="I101" s="1"/>
      <c r="J101" s="28"/>
      <c r="K101" s="32">
        <v>36</v>
      </c>
      <c r="L101" s="48"/>
      <c r="V101" s="35"/>
      <c r="AC101" s="63"/>
      <c r="AD101" s="14"/>
      <c r="AF101" s="91" t="s">
        <v>1397</v>
      </c>
      <c r="AJ101" s="64" t="s">
        <v>1035</v>
      </c>
      <c r="AN101" s="91" t="s">
        <v>1572</v>
      </c>
      <c r="AT101" s="91"/>
      <c r="AU101" s="91"/>
      <c r="AZ101" s="91"/>
    </row>
    <row r="102" spans="1:52" ht="13.5" thickBot="1">
      <c r="A102" s="42">
        <v>15</v>
      </c>
      <c r="B102" s="229" t="s">
        <v>353</v>
      </c>
      <c r="C102" s="21"/>
      <c r="D102" s="22"/>
      <c r="E102" s="60">
        <v>33</v>
      </c>
      <c r="F102" s="61">
        <v>33</v>
      </c>
      <c r="G102" s="7"/>
      <c r="H102" s="7"/>
      <c r="I102" s="7"/>
      <c r="J102" s="29"/>
      <c r="K102" s="33">
        <v>33</v>
      </c>
      <c r="L102" s="48"/>
      <c r="AC102" s="63"/>
      <c r="AD102" s="14"/>
      <c r="AF102" s="91" t="s">
        <v>1398</v>
      </c>
      <c r="AJ102" s="91" t="s">
        <v>1508</v>
      </c>
      <c r="AN102" s="91" t="s">
        <v>1573</v>
      </c>
      <c r="AT102" s="91"/>
      <c r="AU102" s="91"/>
      <c r="AZ102" s="91"/>
    </row>
    <row r="103" spans="1:47" ht="12.75">
      <c r="A103" s="42">
        <v>16</v>
      </c>
      <c r="B103" s="44" t="s">
        <v>344</v>
      </c>
      <c r="C103" s="40">
        <v>2802</v>
      </c>
      <c r="D103" s="41">
        <v>28</v>
      </c>
      <c r="E103" s="17"/>
      <c r="F103" s="18"/>
      <c r="G103" s="10"/>
      <c r="H103" s="10"/>
      <c r="I103" s="10"/>
      <c r="J103" s="27"/>
      <c r="K103" s="31">
        <v>28</v>
      </c>
      <c r="L103" s="49"/>
      <c r="V103" s="45"/>
      <c r="W103" s="337"/>
      <c r="X103" s="338"/>
      <c r="Y103" s="51"/>
      <c r="Z103" s="51"/>
      <c r="AA103" s="51"/>
      <c r="AB103" s="51"/>
      <c r="AC103" s="51"/>
      <c r="AD103" s="14"/>
      <c r="AF103" s="124" t="s">
        <v>485</v>
      </c>
      <c r="AG103" s="124"/>
      <c r="AJ103" s="91" t="s">
        <v>1509</v>
      </c>
      <c r="AN103" s="91" t="s">
        <v>1574</v>
      </c>
      <c r="AT103" s="91"/>
      <c r="AU103" s="91"/>
    </row>
    <row r="104" spans="1:47" ht="12.75">
      <c r="A104" s="42">
        <v>17</v>
      </c>
      <c r="B104" s="15" t="s">
        <v>660</v>
      </c>
      <c r="C104" s="202">
        <v>1836</v>
      </c>
      <c r="D104" s="204">
        <v>18</v>
      </c>
      <c r="E104" s="19"/>
      <c r="F104" s="20"/>
      <c r="G104" s="1"/>
      <c r="H104" s="1"/>
      <c r="I104" s="1"/>
      <c r="J104" s="28"/>
      <c r="K104" s="32">
        <v>18</v>
      </c>
      <c r="L104" s="49"/>
      <c r="V104" s="45"/>
      <c r="W104" s="337"/>
      <c r="X104" s="338"/>
      <c r="Y104" s="83"/>
      <c r="Z104" s="83"/>
      <c r="AA104" s="83"/>
      <c r="AB104" s="83"/>
      <c r="AC104" s="83"/>
      <c r="AD104" s="14"/>
      <c r="AF104" s="124" t="s">
        <v>1399</v>
      </c>
      <c r="AG104" s="124"/>
      <c r="AJ104" s="91" t="s">
        <v>1510</v>
      </c>
      <c r="AN104" s="91" t="s">
        <v>1575</v>
      </c>
      <c r="AT104" s="91"/>
      <c r="AU104" s="91"/>
    </row>
    <row r="105" spans="1:47" ht="13.5" thickBot="1">
      <c r="A105" s="42">
        <v>18</v>
      </c>
      <c r="B105" s="300" t="s">
        <v>350</v>
      </c>
      <c r="C105" s="294">
        <v>1798</v>
      </c>
      <c r="D105" s="295">
        <v>17</v>
      </c>
      <c r="E105" s="257"/>
      <c r="F105" s="258"/>
      <c r="G105" s="261"/>
      <c r="H105" s="261"/>
      <c r="I105" s="261"/>
      <c r="J105" s="262"/>
      <c r="K105" s="263">
        <v>17</v>
      </c>
      <c r="L105" s="49"/>
      <c r="V105" s="45"/>
      <c r="W105" s="337"/>
      <c r="X105" s="338"/>
      <c r="Y105" s="83"/>
      <c r="Z105" s="83"/>
      <c r="AA105" s="83"/>
      <c r="AB105" s="83"/>
      <c r="AC105" s="83"/>
      <c r="AD105" s="14"/>
      <c r="AF105" s="91" t="s">
        <v>1400</v>
      </c>
      <c r="AJ105" s="124" t="s">
        <v>1430</v>
      </c>
      <c r="AN105" s="91" t="s">
        <v>1576</v>
      </c>
      <c r="AT105" s="91"/>
      <c r="AU105" s="91"/>
    </row>
    <row r="106" spans="1:47" ht="12.75">
      <c r="A106" s="42">
        <v>19</v>
      </c>
      <c r="B106" s="44" t="s">
        <v>1631</v>
      </c>
      <c r="C106" s="265">
        <v>1411</v>
      </c>
      <c r="D106" s="266">
        <v>14</v>
      </c>
      <c r="E106" s="267"/>
      <c r="F106" s="268"/>
      <c r="G106" s="269"/>
      <c r="H106" s="269"/>
      <c r="I106" s="269"/>
      <c r="J106" s="270"/>
      <c r="K106" s="271">
        <v>14</v>
      </c>
      <c r="L106" s="11"/>
      <c r="AD106" s="14"/>
      <c r="AF106" s="91" t="s">
        <v>1401</v>
      </c>
      <c r="AJ106" s="91" t="s">
        <v>1511</v>
      </c>
      <c r="AN106" s="91" t="s">
        <v>1577</v>
      </c>
      <c r="AT106" s="91"/>
      <c r="AU106" s="91"/>
    </row>
    <row r="107" spans="1:47" ht="12.75">
      <c r="A107" s="42">
        <v>20</v>
      </c>
      <c r="B107" s="232" t="s">
        <v>1625</v>
      </c>
      <c r="C107" s="202">
        <v>1082</v>
      </c>
      <c r="D107" s="204">
        <v>10</v>
      </c>
      <c r="E107" s="19"/>
      <c r="F107" s="20"/>
      <c r="G107" s="1"/>
      <c r="H107" s="1"/>
      <c r="I107" s="1"/>
      <c r="J107" s="28"/>
      <c r="K107" s="32">
        <v>10</v>
      </c>
      <c r="L107" s="11"/>
      <c r="AD107" s="14"/>
      <c r="AF107" s="91" t="s">
        <v>1402</v>
      </c>
      <c r="AJ107" s="124" t="s">
        <v>1512</v>
      </c>
      <c r="AK107" s="124"/>
      <c r="AN107" s="64" t="s">
        <v>749</v>
      </c>
      <c r="AT107" s="91"/>
      <c r="AU107" s="91"/>
    </row>
    <row r="108" spans="1:47" ht="13.5" thickBot="1">
      <c r="A108" s="42">
        <v>21</v>
      </c>
      <c r="B108" s="277" t="s">
        <v>1633</v>
      </c>
      <c r="C108" s="21"/>
      <c r="D108" s="22"/>
      <c r="E108" s="21"/>
      <c r="F108" s="22"/>
      <c r="G108" s="211">
        <v>0</v>
      </c>
      <c r="H108" s="211">
        <v>0</v>
      </c>
      <c r="I108" s="211">
        <v>0</v>
      </c>
      <c r="J108" s="213">
        <v>0</v>
      </c>
      <c r="K108" s="33">
        <v>0</v>
      </c>
      <c r="L108" s="12"/>
      <c r="AD108" s="14"/>
      <c r="AF108" s="91" t="s">
        <v>1403</v>
      </c>
      <c r="AJ108" s="64" t="s">
        <v>1447</v>
      </c>
      <c r="AN108" s="91" t="s">
        <v>1578</v>
      </c>
      <c r="AT108" s="91"/>
      <c r="AU108" s="91"/>
    </row>
    <row r="109" spans="1:47" ht="13.5" customHeight="1">
      <c r="A109" s="42">
        <v>22</v>
      </c>
      <c r="B109" s="58" t="s">
        <v>1632</v>
      </c>
      <c r="C109" s="267"/>
      <c r="D109" s="268"/>
      <c r="E109" s="291">
        <v>0</v>
      </c>
      <c r="F109" s="292">
        <v>0</v>
      </c>
      <c r="G109" s="269"/>
      <c r="H109" s="269"/>
      <c r="I109" s="269"/>
      <c r="J109" s="270"/>
      <c r="K109" s="271">
        <v>0</v>
      </c>
      <c r="L109" s="334"/>
      <c r="AF109" s="91" t="s">
        <v>1404</v>
      </c>
      <c r="AJ109" s="91" t="s">
        <v>1513</v>
      </c>
      <c r="AN109" s="91" t="s">
        <v>1579</v>
      </c>
      <c r="AT109" s="91"/>
      <c r="AU109" s="91"/>
    </row>
    <row r="110" spans="1:47" ht="13.5" thickBot="1">
      <c r="A110" s="42">
        <v>23</v>
      </c>
      <c r="B110" s="36" t="s">
        <v>1634</v>
      </c>
      <c r="C110" s="19"/>
      <c r="D110" s="20"/>
      <c r="E110" s="19"/>
      <c r="F110" s="20"/>
      <c r="G110" s="38">
        <v>0</v>
      </c>
      <c r="H110" s="38">
        <v>0</v>
      </c>
      <c r="I110" s="38">
        <v>0</v>
      </c>
      <c r="J110" s="39">
        <v>0</v>
      </c>
      <c r="K110" s="32">
        <v>0</v>
      </c>
      <c r="L110" s="335"/>
      <c r="AF110" s="124" t="s">
        <v>1067</v>
      </c>
      <c r="AG110" s="124"/>
      <c r="AJ110" s="64" t="s">
        <v>47</v>
      </c>
      <c r="AN110" s="91" t="s">
        <v>1580</v>
      </c>
      <c r="AT110" s="91"/>
      <c r="AU110" s="91"/>
    </row>
    <row r="111" spans="1:47" ht="13.5" thickBot="1">
      <c r="A111" s="42">
        <v>24</v>
      </c>
      <c r="B111" s="16" t="s">
        <v>351</v>
      </c>
      <c r="C111" s="203">
        <v>0</v>
      </c>
      <c r="D111" s="205">
        <v>0</v>
      </c>
      <c r="E111" s="21"/>
      <c r="F111" s="22"/>
      <c r="G111" s="7"/>
      <c r="H111" s="7"/>
      <c r="I111" s="7"/>
      <c r="J111" s="29"/>
      <c r="K111" s="33">
        <v>0</v>
      </c>
      <c r="L111" s="47"/>
      <c r="AF111" s="124" t="s">
        <v>1405</v>
      </c>
      <c r="AG111" s="124"/>
      <c r="AJ111" s="91" t="s">
        <v>1514</v>
      </c>
      <c r="AN111" s="91" t="s">
        <v>1581</v>
      </c>
      <c r="AT111" s="91"/>
      <c r="AU111" s="91"/>
    </row>
    <row r="112" spans="1:47" ht="13.5" thickBot="1">
      <c r="A112" s="330" t="s">
        <v>6</v>
      </c>
      <c r="B112" s="330" t="s">
        <v>0</v>
      </c>
      <c r="C112" s="333" t="s">
        <v>3</v>
      </c>
      <c r="D112" s="325"/>
      <c r="E112" s="325"/>
      <c r="F112" s="325"/>
      <c r="G112" s="325"/>
      <c r="H112" s="325"/>
      <c r="I112" s="325"/>
      <c r="J112" s="326"/>
      <c r="K112" s="327"/>
      <c r="L112" s="48"/>
      <c r="AF112" s="91" t="s">
        <v>1406</v>
      </c>
      <c r="AJ112" s="91" t="s">
        <v>1515</v>
      </c>
      <c r="AN112" s="91" t="s">
        <v>1582</v>
      </c>
      <c r="AT112" s="91"/>
      <c r="AU112" s="91"/>
    </row>
    <row r="113" spans="1:47" ht="51.75" thickBot="1">
      <c r="A113" s="331"/>
      <c r="B113" s="332"/>
      <c r="C113" s="23" t="s">
        <v>20</v>
      </c>
      <c r="D113" s="34" t="s">
        <v>24</v>
      </c>
      <c r="E113" s="23" t="s">
        <v>21</v>
      </c>
      <c r="F113" s="34" t="s">
        <v>25</v>
      </c>
      <c r="G113" s="24" t="s">
        <v>22</v>
      </c>
      <c r="H113" s="24" t="s">
        <v>26</v>
      </c>
      <c r="I113" s="25" t="s">
        <v>23</v>
      </c>
      <c r="J113" s="26" t="s">
        <v>28</v>
      </c>
      <c r="K113" s="30" t="s">
        <v>27</v>
      </c>
      <c r="L113" s="48"/>
      <c r="AF113" s="91" t="s">
        <v>1407</v>
      </c>
      <c r="AJ113" s="64" t="s">
        <v>109</v>
      </c>
      <c r="AN113" s="124" t="s">
        <v>57</v>
      </c>
      <c r="AT113" s="91"/>
      <c r="AU113" s="91"/>
    </row>
    <row r="114" spans="1:47" ht="12.75">
      <c r="A114" s="5">
        <v>1</v>
      </c>
      <c r="B114" s="44" t="s">
        <v>491</v>
      </c>
      <c r="C114" s="40">
        <v>8572</v>
      </c>
      <c r="D114" s="41">
        <v>85</v>
      </c>
      <c r="E114" s="17"/>
      <c r="F114" s="18"/>
      <c r="G114" s="10"/>
      <c r="H114" s="10"/>
      <c r="I114" s="10"/>
      <c r="J114" s="27"/>
      <c r="K114" s="31">
        <v>85</v>
      </c>
      <c r="L114" s="48"/>
      <c r="AF114" s="91" t="s">
        <v>1408</v>
      </c>
      <c r="AJ114" s="91" t="s">
        <v>1516</v>
      </c>
      <c r="AN114" s="91" t="s">
        <v>1583</v>
      </c>
      <c r="AT114" s="91"/>
      <c r="AU114" s="91"/>
    </row>
    <row r="115" spans="1:47" ht="12.75">
      <c r="A115" s="42">
        <v>2</v>
      </c>
      <c r="B115" s="36" t="s">
        <v>1326</v>
      </c>
      <c r="C115" s="19"/>
      <c r="D115" s="20"/>
      <c r="E115" s="19"/>
      <c r="F115" s="20"/>
      <c r="G115" s="38">
        <v>18</v>
      </c>
      <c r="H115" s="38">
        <v>36</v>
      </c>
      <c r="I115" s="38">
        <v>4803</v>
      </c>
      <c r="J115" s="39">
        <v>48</v>
      </c>
      <c r="K115" s="32">
        <v>84</v>
      </c>
      <c r="L115" s="48"/>
      <c r="AF115" s="64" t="s">
        <v>755</v>
      </c>
      <c r="AG115" s="64"/>
      <c r="AJ115" s="91" t="s">
        <v>128</v>
      </c>
      <c r="AN115" s="91" t="s">
        <v>1584</v>
      </c>
      <c r="AT115" s="91"/>
      <c r="AU115" s="91"/>
    </row>
    <row r="116" spans="1:47" ht="13.5" thickBot="1">
      <c r="A116" s="42">
        <v>3</v>
      </c>
      <c r="B116" s="36" t="s">
        <v>346</v>
      </c>
      <c r="C116" s="21"/>
      <c r="D116" s="22"/>
      <c r="E116" s="21"/>
      <c r="F116" s="22"/>
      <c r="G116" s="211">
        <v>14</v>
      </c>
      <c r="H116" s="211">
        <v>28</v>
      </c>
      <c r="I116" s="211">
        <v>4723</v>
      </c>
      <c r="J116" s="213">
        <v>47</v>
      </c>
      <c r="K116" s="33">
        <v>75</v>
      </c>
      <c r="L116" s="48"/>
      <c r="AF116" s="91" t="s">
        <v>1409</v>
      </c>
      <c r="AJ116" s="91" t="s">
        <v>1517</v>
      </c>
      <c r="AN116" s="91" t="s">
        <v>1585</v>
      </c>
      <c r="AT116" s="91"/>
      <c r="AU116" s="91"/>
    </row>
    <row r="117" spans="1:47" ht="12.75">
      <c r="A117" s="42">
        <v>4</v>
      </c>
      <c r="B117" s="43" t="s">
        <v>661</v>
      </c>
      <c r="C117" s="17"/>
      <c r="D117" s="18"/>
      <c r="E117" s="17"/>
      <c r="F117" s="18"/>
      <c r="G117" s="210">
        <v>15</v>
      </c>
      <c r="H117" s="210">
        <v>30</v>
      </c>
      <c r="I117" s="210">
        <v>3951</v>
      </c>
      <c r="J117" s="212">
        <v>39</v>
      </c>
      <c r="K117" s="31">
        <v>69</v>
      </c>
      <c r="L117" s="48"/>
      <c r="AF117" s="91" t="s">
        <v>1410</v>
      </c>
      <c r="AJ117" s="91" t="s">
        <v>1518</v>
      </c>
      <c r="AN117" s="91" t="s">
        <v>1586</v>
      </c>
      <c r="AT117" s="91"/>
      <c r="AU117" s="91"/>
    </row>
    <row r="118" spans="1:47" ht="12.75">
      <c r="A118" s="42">
        <v>5</v>
      </c>
      <c r="B118" s="36" t="s">
        <v>352</v>
      </c>
      <c r="C118" s="19"/>
      <c r="D118" s="20"/>
      <c r="E118" s="19"/>
      <c r="F118" s="20"/>
      <c r="G118" s="38">
        <v>14</v>
      </c>
      <c r="H118" s="38">
        <v>28</v>
      </c>
      <c r="I118" s="38">
        <v>3736</v>
      </c>
      <c r="J118" s="39">
        <v>37</v>
      </c>
      <c r="K118" s="32">
        <v>65</v>
      </c>
      <c r="L118" s="48"/>
      <c r="AF118" s="91" t="s">
        <v>1411</v>
      </c>
      <c r="AJ118" s="91" t="s">
        <v>1451</v>
      </c>
      <c r="AN118" s="124" t="s">
        <v>1587</v>
      </c>
      <c r="AO118" s="124"/>
      <c r="AP118" s="124"/>
      <c r="AT118" s="91"/>
      <c r="AU118" s="91"/>
    </row>
    <row r="119" spans="1:47" ht="13.5" thickBot="1">
      <c r="A119" s="42">
        <v>6</v>
      </c>
      <c r="B119" s="15" t="s">
        <v>344</v>
      </c>
      <c r="C119" s="203">
        <v>6425</v>
      </c>
      <c r="D119" s="205">
        <v>64</v>
      </c>
      <c r="E119" s="21"/>
      <c r="F119" s="22"/>
      <c r="G119" s="7"/>
      <c r="H119" s="7"/>
      <c r="I119" s="7"/>
      <c r="J119" s="29"/>
      <c r="K119" s="33">
        <v>64</v>
      </c>
      <c r="L119" s="48"/>
      <c r="AF119" s="91" t="s">
        <v>1412</v>
      </c>
      <c r="AJ119" s="91" t="s">
        <v>1519</v>
      </c>
      <c r="AN119" s="124" t="s">
        <v>1588</v>
      </c>
      <c r="AO119" s="124"/>
      <c r="AP119" s="124"/>
      <c r="AT119" s="91"/>
      <c r="AU119" s="91"/>
    </row>
    <row r="120" spans="1:47" ht="12.75">
      <c r="A120" s="42">
        <v>7</v>
      </c>
      <c r="B120" s="278" t="s">
        <v>1629</v>
      </c>
      <c r="C120" s="17"/>
      <c r="D120" s="18"/>
      <c r="E120" s="17"/>
      <c r="F120" s="18"/>
      <c r="G120" s="210">
        <v>9</v>
      </c>
      <c r="H120" s="210">
        <v>18</v>
      </c>
      <c r="I120" s="210">
        <v>2822</v>
      </c>
      <c r="J120" s="212">
        <v>28</v>
      </c>
      <c r="K120" s="31">
        <v>46</v>
      </c>
      <c r="L120" s="48"/>
      <c r="AF120" s="91" t="s">
        <v>1413</v>
      </c>
      <c r="AJ120" s="91" t="s">
        <v>1520</v>
      </c>
      <c r="AN120" s="64" t="s">
        <v>109</v>
      </c>
      <c r="AT120" s="91"/>
      <c r="AU120" s="91"/>
    </row>
    <row r="121" spans="1:47" ht="12.75">
      <c r="A121" s="42">
        <v>8</v>
      </c>
      <c r="B121" s="15" t="s">
        <v>660</v>
      </c>
      <c r="C121" s="202">
        <v>4045</v>
      </c>
      <c r="D121" s="204">
        <v>40</v>
      </c>
      <c r="E121" s="19"/>
      <c r="F121" s="20"/>
      <c r="G121" s="1"/>
      <c r="H121" s="1"/>
      <c r="I121" s="1"/>
      <c r="J121" s="28"/>
      <c r="K121" s="32">
        <v>40</v>
      </c>
      <c r="L121" s="48"/>
      <c r="AF121" s="91" t="s">
        <v>1414</v>
      </c>
      <c r="AJ121" s="64" t="s">
        <v>156</v>
      </c>
      <c r="AN121" s="91" t="s">
        <v>1589</v>
      </c>
      <c r="AT121" s="91"/>
      <c r="AU121" s="91"/>
    </row>
    <row r="122" spans="1:47" ht="13.5" thickBot="1">
      <c r="A122" s="42">
        <v>9</v>
      </c>
      <c r="B122" s="15" t="s">
        <v>1328</v>
      </c>
      <c r="C122" s="203">
        <v>3774</v>
      </c>
      <c r="D122" s="205">
        <v>37</v>
      </c>
      <c r="E122" s="21"/>
      <c r="F122" s="22"/>
      <c r="G122" s="7"/>
      <c r="H122" s="7"/>
      <c r="I122" s="7"/>
      <c r="J122" s="29"/>
      <c r="K122" s="33">
        <v>37</v>
      </c>
      <c r="L122" s="48"/>
      <c r="AF122" s="64" t="s">
        <v>109</v>
      </c>
      <c r="AG122" s="64"/>
      <c r="AJ122" s="91" t="s">
        <v>1521</v>
      </c>
      <c r="AN122" s="91" t="s">
        <v>1590</v>
      </c>
      <c r="AT122" s="91"/>
      <c r="AU122" s="91"/>
    </row>
    <row r="123" spans="1:47" ht="12.75">
      <c r="A123" s="42">
        <v>10</v>
      </c>
      <c r="B123" s="278" t="s">
        <v>1627</v>
      </c>
      <c r="C123" s="17"/>
      <c r="D123" s="18"/>
      <c r="E123" s="17"/>
      <c r="F123" s="18"/>
      <c r="G123" s="210">
        <v>8</v>
      </c>
      <c r="H123" s="210">
        <v>16</v>
      </c>
      <c r="I123" s="210">
        <v>1764</v>
      </c>
      <c r="J123" s="212">
        <v>17</v>
      </c>
      <c r="K123" s="31">
        <v>33</v>
      </c>
      <c r="L123" s="48"/>
      <c r="AF123" s="91" t="s">
        <v>1415</v>
      </c>
      <c r="AJ123" s="91" t="s">
        <v>1522</v>
      </c>
      <c r="AN123" s="91" t="s">
        <v>1591</v>
      </c>
      <c r="AT123" s="91"/>
      <c r="AU123" s="91"/>
    </row>
    <row r="124" spans="1:47" ht="12.75">
      <c r="A124" s="42">
        <v>11</v>
      </c>
      <c r="B124" s="232" t="s">
        <v>350</v>
      </c>
      <c r="C124" s="202">
        <v>2051</v>
      </c>
      <c r="D124" s="204">
        <v>20</v>
      </c>
      <c r="E124" s="19"/>
      <c r="F124" s="20"/>
      <c r="G124" s="1"/>
      <c r="H124" s="1"/>
      <c r="I124" s="1"/>
      <c r="J124" s="28"/>
      <c r="K124" s="32">
        <v>20</v>
      </c>
      <c r="L124" s="48"/>
      <c r="AF124" s="91" t="s">
        <v>1416</v>
      </c>
      <c r="AJ124" s="64" t="s">
        <v>755</v>
      </c>
      <c r="AN124" s="91" t="s">
        <v>1592</v>
      </c>
      <c r="AT124" s="91"/>
      <c r="AU124" s="91"/>
    </row>
    <row r="125" spans="1:47" ht="13.5" thickBot="1">
      <c r="A125" s="42">
        <v>12</v>
      </c>
      <c r="B125" s="37" t="s">
        <v>687</v>
      </c>
      <c r="C125" s="21"/>
      <c r="D125" s="22"/>
      <c r="E125" s="60">
        <v>19</v>
      </c>
      <c r="F125" s="61">
        <v>19</v>
      </c>
      <c r="G125" s="7"/>
      <c r="H125" s="7"/>
      <c r="I125" s="7"/>
      <c r="J125" s="29"/>
      <c r="K125" s="33">
        <v>19</v>
      </c>
      <c r="L125" s="48"/>
      <c r="AF125" s="91" t="s">
        <v>1417</v>
      </c>
      <c r="AJ125" s="91" t="s">
        <v>1523</v>
      </c>
      <c r="AN125" s="124" t="s">
        <v>485</v>
      </c>
      <c r="AT125" s="91"/>
      <c r="AU125" s="91"/>
    </row>
    <row r="126" spans="1:47" ht="12.75">
      <c r="A126" s="42">
        <v>13</v>
      </c>
      <c r="B126" s="44" t="s">
        <v>1631</v>
      </c>
      <c r="C126" s="40">
        <v>1799</v>
      </c>
      <c r="D126" s="41">
        <v>17</v>
      </c>
      <c r="E126" s="17"/>
      <c r="F126" s="18"/>
      <c r="G126" s="10"/>
      <c r="H126" s="10"/>
      <c r="I126" s="10"/>
      <c r="J126" s="27"/>
      <c r="K126" s="31">
        <v>17</v>
      </c>
      <c r="L126" s="49"/>
      <c r="AF126" s="124" t="s">
        <v>138</v>
      </c>
      <c r="AG126" s="124"/>
      <c r="AJ126" s="91" t="s">
        <v>1461</v>
      </c>
      <c r="AN126" s="91" t="s">
        <v>1593</v>
      </c>
      <c r="AT126" s="91"/>
      <c r="AU126" s="91"/>
    </row>
    <row r="127" spans="1:47" ht="12.75">
      <c r="A127" s="42">
        <v>14</v>
      </c>
      <c r="B127" s="232" t="s">
        <v>1625</v>
      </c>
      <c r="C127" s="202">
        <v>1574</v>
      </c>
      <c r="D127" s="204">
        <v>15</v>
      </c>
      <c r="E127" s="19"/>
      <c r="F127" s="20"/>
      <c r="G127" s="1"/>
      <c r="H127" s="1"/>
      <c r="I127" s="1"/>
      <c r="J127" s="28"/>
      <c r="K127" s="32">
        <v>15</v>
      </c>
      <c r="L127" s="49"/>
      <c r="AF127" s="124" t="s">
        <v>1418</v>
      </c>
      <c r="AG127" s="124"/>
      <c r="AJ127" s="91" t="s">
        <v>8</v>
      </c>
      <c r="AN127" s="124" t="s">
        <v>1594</v>
      </c>
      <c r="AO127" s="124"/>
      <c r="AP127" s="124"/>
      <c r="AT127" s="91"/>
      <c r="AU127" s="91"/>
    </row>
    <row r="128" spans="1:47" ht="13.5" thickBot="1">
      <c r="A128" s="42">
        <v>15</v>
      </c>
      <c r="B128" s="37" t="s">
        <v>1327</v>
      </c>
      <c r="C128" s="21"/>
      <c r="D128" s="22"/>
      <c r="E128" s="60">
        <v>12</v>
      </c>
      <c r="F128" s="61">
        <v>12</v>
      </c>
      <c r="G128" s="7"/>
      <c r="H128" s="7"/>
      <c r="I128" s="7"/>
      <c r="J128" s="29"/>
      <c r="K128" s="33">
        <v>12</v>
      </c>
      <c r="L128" s="49"/>
      <c r="AF128" s="91" t="s">
        <v>1419</v>
      </c>
      <c r="AJ128" s="91" t="s">
        <v>1524</v>
      </c>
      <c r="AN128" s="124" t="s">
        <v>1595</v>
      </c>
      <c r="AO128" s="124"/>
      <c r="AP128" s="124"/>
      <c r="AT128" s="91"/>
      <c r="AU128" s="91"/>
    </row>
    <row r="129" spans="1:47" ht="12.75">
      <c r="A129" s="42">
        <v>16</v>
      </c>
      <c r="B129" s="58" t="s">
        <v>345</v>
      </c>
      <c r="C129" s="17"/>
      <c r="D129" s="18"/>
      <c r="E129" s="206">
        <v>8</v>
      </c>
      <c r="F129" s="208">
        <v>8</v>
      </c>
      <c r="G129" s="10"/>
      <c r="H129" s="10"/>
      <c r="I129" s="10"/>
      <c r="J129" s="27"/>
      <c r="K129" s="31">
        <v>8</v>
      </c>
      <c r="L129" s="11"/>
      <c r="AF129" s="91" t="s">
        <v>1420</v>
      </c>
      <c r="AN129" s="91" t="s">
        <v>1451</v>
      </c>
      <c r="AT129" s="91"/>
      <c r="AU129" s="91"/>
    </row>
    <row r="130" spans="1:47" ht="12.75">
      <c r="A130" s="42">
        <v>17</v>
      </c>
      <c r="B130" s="37" t="s">
        <v>1628</v>
      </c>
      <c r="C130" s="19"/>
      <c r="D130" s="20"/>
      <c r="E130" s="207">
        <v>8</v>
      </c>
      <c r="F130" s="209">
        <v>8</v>
      </c>
      <c r="G130" s="1"/>
      <c r="H130" s="1"/>
      <c r="I130" s="1"/>
      <c r="J130" s="28"/>
      <c r="K130" s="32">
        <v>8</v>
      </c>
      <c r="L130" s="11"/>
      <c r="AF130" s="91" t="s">
        <v>1421</v>
      </c>
      <c r="AN130" s="91" t="s">
        <v>1596</v>
      </c>
      <c r="AT130" s="91"/>
      <c r="AU130" s="91"/>
    </row>
    <row r="131" spans="1:47" ht="13.5" thickBot="1">
      <c r="A131" s="42">
        <v>18</v>
      </c>
      <c r="B131" s="299" t="s">
        <v>353</v>
      </c>
      <c r="C131" s="257"/>
      <c r="D131" s="258"/>
      <c r="E131" s="259">
        <v>7</v>
      </c>
      <c r="F131" s="260">
        <v>7</v>
      </c>
      <c r="G131" s="261"/>
      <c r="H131" s="261"/>
      <c r="I131" s="261"/>
      <c r="J131" s="262"/>
      <c r="K131" s="263">
        <v>7</v>
      </c>
      <c r="L131" s="12"/>
      <c r="AF131" s="91" t="s">
        <v>470</v>
      </c>
      <c r="AN131" s="91" t="s">
        <v>1597</v>
      </c>
      <c r="AT131" s="91"/>
      <c r="AU131" s="91"/>
    </row>
    <row r="132" spans="1:47" ht="13.5" customHeight="1">
      <c r="A132" s="42">
        <v>19</v>
      </c>
      <c r="B132" s="276" t="s">
        <v>1626</v>
      </c>
      <c r="C132" s="267"/>
      <c r="D132" s="268"/>
      <c r="E132" s="291">
        <v>7</v>
      </c>
      <c r="F132" s="292">
        <v>7</v>
      </c>
      <c r="G132" s="269"/>
      <c r="H132" s="269"/>
      <c r="I132" s="269"/>
      <c r="J132" s="270"/>
      <c r="K132" s="271">
        <v>7</v>
      </c>
      <c r="L132" s="334"/>
      <c r="AF132" s="91" t="s">
        <v>1422</v>
      </c>
      <c r="AN132" s="91" t="s">
        <v>1598</v>
      </c>
      <c r="AT132" s="91"/>
      <c r="AU132" s="91"/>
    </row>
    <row r="133" spans="1:47" ht="13.5" thickBot="1">
      <c r="A133" s="42">
        <v>20</v>
      </c>
      <c r="B133" s="37" t="s">
        <v>1630</v>
      </c>
      <c r="C133" s="19"/>
      <c r="D133" s="20"/>
      <c r="E133" s="207">
        <v>4</v>
      </c>
      <c r="F133" s="209">
        <v>4</v>
      </c>
      <c r="G133" s="1"/>
      <c r="H133" s="1"/>
      <c r="I133" s="1"/>
      <c r="J133" s="28"/>
      <c r="K133" s="32">
        <v>4</v>
      </c>
      <c r="L133" s="335"/>
      <c r="AF133" s="91" t="s">
        <v>1423</v>
      </c>
      <c r="AN133" s="91" t="s">
        <v>1599</v>
      </c>
      <c r="AT133" s="91"/>
      <c r="AU133" s="91"/>
    </row>
    <row r="134" spans="1:47" ht="13.5" thickBot="1">
      <c r="A134" s="42">
        <v>21</v>
      </c>
      <c r="B134" s="277" t="s">
        <v>1633</v>
      </c>
      <c r="C134" s="21"/>
      <c r="D134" s="22"/>
      <c r="E134" s="21"/>
      <c r="F134" s="22"/>
      <c r="G134" s="211">
        <v>0</v>
      </c>
      <c r="H134" s="211">
        <v>0</v>
      </c>
      <c r="I134" s="211">
        <v>0</v>
      </c>
      <c r="J134" s="213">
        <v>0</v>
      </c>
      <c r="K134" s="33">
        <v>0</v>
      </c>
      <c r="L134" s="47"/>
      <c r="AF134" s="91" t="s">
        <v>1424</v>
      </c>
      <c r="AN134" s="91" t="s">
        <v>1600</v>
      </c>
      <c r="AT134" s="91"/>
      <c r="AU134" s="91"/>
    </row>
    <row r="135" spans="1:47" ht="12.75">
      <c r="A135" s="42">
        <v>22</v>
      </c>
      <c r="B135" s="58" t="s">
        <v>1632</v>
      </c>
      <c r="C135" s="267"/>
      <c r="D135" s="268"/>
      <c r="E135" s="291">
        <v>0</v>
      </c>
      <c r="F135" s="292">
        <v>0</v>
      </c>
      <c r="G135" s="269"/>
      <c r="H135" s="269"/>
      <c r="I135" s="269"/>
      <c r="J135" s="270"/>
      <c r="K135" s="271">
        <v>0</v>
      </c>
      <c r="L135" s="48"/>
      <c r="AF135" s="91" t="s">
        <v>1425</v>
      </c>
      <c r="AN135" s="91" t="s">
        <v>128</v>
      </c>
      <c r="AT135" s="91"/>
      <c r="AU135" s="91"/>
    </row>
    <row r="136" spans="1:53" ht="12.75">
      <c r="A136" s="42">
        <v>23</v>
      </c>
      <c r="B136" s="36" t="s">
        <v>1634</v>
      </c>
      <c r="C136" s="19"/>
      <c r="D136" s="20"/>
      <c r="E136" s="19"/>
      <c r="F136" s="20"/>
      <c r="G136" s="38">
        <v>0</v>
      </c>
      <c r="H136" s="38">
        <v>0</v>
      </c>
      <c r="I136" s="38">
        <v>0</v>
      </c>
      <c r="J136" s="39">
        <v>0</v>
      </c>
      <c r="K136" s="32">
        <v>0</v>
      </c>
      <c r="L136" s="48"/>
      <c r="AF136" s="91" t="s">
        <v>128</v>
      </c>
      <c r="AN136" s="91" t="s">
        <v>1601</v>
      </c>
      <c r="AT136" s="91"/>
      <c r="AU136" s="91"/>
      <c r="BA136" s="13"/>
    </row>
    <row r="137" spans="1:53" ht="13.5" thickBot="1">
      <c r="A137" s="42">
        <v>24</v>
      </c>
      <c r="B137" s="16" t="s">
        <v>351</v>
      </c>
      <c r="C137" s="203">
        <v>0</v>
      </c>
      <c r="D137" s="205">
        <v>0</v>
      </c>
      <c r="E137" s="21"/>
      <c r="F137" s="22"/>
      <c r="G137" s="7"/>
      <c r="H137" s="7"/>
      <c r="I137" s="7"/>
      <c r="J137" s="29"/>
      <c r="K137" s="33">
        <v>0</v>
      </c>
      <c r="L137" s="48"/>
      <c r="AF137" s="91" t="s">
        <v>1426</v>
      </c>
      <c r="AN137" s="91" t="s">
        <v>1602</v>
      </c>
      <c r="AT137" s="91"/>
      <c r="AU137" s="91"/>
      <c r="BA137" s="13"/>
    </row>
    <row r="138" spans="1:53" ht="13.5" customHeight="1" thickBot="1">
      <c r="A138" s="330" t="s">
        <v>6</v>
      </c>
      <c r="B138" s="330" t="s">
        <v>0</v>
      </c>
      <c r="C138" s="333" t="s">
        <v>3</v>
      </c>
      <c r="D138" s="325"/>
      <c r="E138" s="325"/>
      <c r="F138" s="325"/>
      <c r="G138" s="325"/>
      <c r="H138" s="325"/>
      <c r="I138" s="325"/>
      <c r="J138" s="326"/>
      <c r="K138" s="327"/>
      <c r="L138" s="48"/>
      <c r="AF138" s="91" t="s">
        <v>1427</v>
      </c>
      <c r="AN138" s="91" t="s">
        <v>1603</v>
      </c>
      <c r="AT138" s="91"/>
      <c r="AU138" s="91"/>
      <c r="BA138" s="13"/>
    </row>
    <row r="139" spans="1:53" ht="51.75" thickBot="1">
      <c r="A139" s="331"/>
      <c r="B139" s="332"/>
      <c r="C139" s="23" t="s">
        <v>20</v>
      </c>
      <c r="D139" s="34" t="s">
        <v>24</v>
      </c>
      <c r="E139" s="23" t="s">
        <v>21</v>
      </c>
      <c r="F139" s="34" t="s">
        <v>25</v>
      </c>
      <c r="G139" s="24" t="s">
        <v>22</v>
      </c>
      <c r="H139" s="24" t="s">
        <v>26</v>
      </c>
      <c r="I139" s="25" t="s">
        <v>23</v>
      </c>
      <c r="J139" s="26" t="s">
        <v>28</v>
      </c>
      <c r="K139" s="30" t="s">
        <v>27</v>
      </c>
      <c r="L139" s="48"/>
      <c r="AF139" s="91" t="s">
        <v>1428</v>
      </c>
      <c r="AN139" s="91" t="s">
        <v>1604</v>
      </c>
      <c r="AT139" s="91"/>
      <c r="AU139" s="91"/>
      <c r="BA139" s="13"/>
    </row>
    <row r="140" spans="1:53" ht="12.75">
      <c r="A140" s="5">
        <v>1</v>
      </c>
      <c r="B140" s="43" t="s">
        <v>346</v>
      </c>
      <c r="C140" s="17"/>
      <c r="D140" s="18"/>
      <c r="E140" s="17"/>
      <c r="F140" s="18"/>
      <c r="G140" s="210">
        <v>26</v>
      </c>
      <c r="H140" s="210">
        <v>52</v>
      </c>
      <c r="I140" s="210">
        <v>3211</v>
      </c>
      <c r="J140" s="212">
        <v>32</v>
      </c>
      <c r="K140" s="31">
        <v>84</v>
      </c>
      <c r="L140" s="48"/>
      <c r="AF140" s="91" t="s">
        <v>1429</v>
      </c>
      <c r="AN140" s="124" t="s">
        <v>442</v>
      </c>
      <c r="AT140" s="91"/>
      <c r="AU140" s="91"/>
      <c r="BA140" s="13"/>
    </row>
    <row r="141" spans="1:53" ht="12.75">
      <c r="A141" s="42">
        <v>2</v>
      </c>
      <c r="B141" s="15" t="s">
        <v>491</v>
      </c>
      <c r="C141" s="202">
        <v>7877</v>
      </c>
      <c r="D141" s="204">
        <v>78</v>
      </c>
      <c r="E141" s="19"/>
      <c r="F141" s="20"/>
      <c r="G141" s="1"/>
      <c r="H141" s="1"/>
      <c r="I141" s="1"/>
      <c r="J141" s="28"/>
      <c r="K141" s="32">
        <v>78</v>
      </c>
      <c r="L141" s="48"/>
      <c r="AF141" s="124" t="s">
        <v>1430</v>
      </c>
      <c r="AG141" s="124"/>
      <c r="AN141" s="91" t="s">
        <v>1605</v>
      </c>
      <c r="AT141" s="91"/>
      <c r="AU141" s="91"/>
      <c r="BA141" s="13"/>
    </row>
    <row r="142" spans="1:53" ht="13.5" thickBot="1">
      <c r="A142" s="42">
        <v>3</v>
      </c>
      <c r="B142" s="36" t="s">
        <v>661</v>
      </c>
      <c r="C142" s="21"/>
      <c r="D142" s="22"/>
      <c r="E142" s="21"/>
      <c r="F142" s="22"/>
      <c r="G142" s="211">
        <v>29</v>
      </c>
      <c r="H142" s="211">
        <v>58</v>
      </c>
      <c r="I142" s="211">
        <v>1975</v>
      </c>
      <c r="J142" s="213">
        <v>19</v>
      </c>
      <c r="K142" s="33">
        <v>77</v>
      </c>
      <c r="L142" s="48"/>
      <c r="AF142" s="124" t="s">
        <v>1431</v>
      </c>
      <c r="AG142" s="124"/>
      <c r="AN142" s="91" t="s">
        <v>1606</v>
      </c>
      <c r="AT142" s="91"/>
      <c r="AU142" s="91"/>
      <c r="BA142" s="13"/>
    </row>
    <row r="143" spans="1:53" ht="12.75">
      <c r="A143" s="42">
        <v>4</v>
      </c>
      <c r="B143" s="44" t="s">
        <v>1328</v>
      </c>
      <c r="C143" s="40">
        <v>6834</v>
      </c>
      <c r="D143" s="41">
        <v>68</v>
      </c>
      <c r="E143" s="17"/>
      <c r="F143" s="18"/>
      <c r="G143" s="10"/>
      <c r="H143" s="10"/>
      <c r="I143" s="10"/>
      <c r="J143" s="27"/>
      <c r="K143" s="31">
        <v>68</v>
      </c>
      <c r="L143" s="48"/>
      <c r="AF143" s="91" t="s">
        <v>1432</v>
      </c>
      <c r="AN143" s="91" t="s">
        <v>1607</v>
      </c>
      <c r="AT143" s="91"/>
      <c r="AU143" s="91"/>
      <c r="BA143" s="13"/>
    </row>
    <row r="144" spans="1:53" ht="12.75">
      <c r="A144" s="42">
        <v>5</v>
      </c>
      <c r="B144" s="15" t="s">
        <v>344</v>
      </c>
      <c r="C144" s="202">
        <v>6608</v>
      </c>
      <c r="D144" s="204">
        <v>66</v>
      </c>
      <c r="E144" s="19"/>
      <c r="F144" s="20"/>
      <c r="G144" s="1"/>
      <c r="H144" s="1"/>
      <c r="I144" s="1"/>
      <c r="J144" s="28"/>
      <c r="K144" s="32">
        <v>66</v>
      </c>
      <c r="L144" s="48"/>
      <c r="AF144" s="91" t="s">
        <v>1433</v>
      </c>
      <c r="AN144" s="124" t="s">
        <v>1608</v>
      </c>
      <c r="AO144" s="124"/>
      <c r="AP144" s="124"/>
      <c r="AT144" s="91"/>
      <c r="AU144" s="91"/>
      <c r="BA144" s="13"/>
    </row>
    <row r="145" spans="1:53" ht="13.5" thickBot="1">
      <c r="A145" s="42">
        <v>6</v>
      </c>
      <c r="B145" s="37" t="s">
        <v>1628</v>
      </c>
      <c r="C145" s="21"/>
      <c r="D145" s="22"/>
      <c r="E145" s="60">
        <v>66</v>
      </c>
      <c r="F145" s="61">
        <v>66</v>
      </c>
      <c r="G145" s="7"/>
      <c r="H145" s="7"/>
      <c r="I145" s="7"/>
      <c r="J145" s="29"/>
      <c r="K145" s="33">
        <v>66</v>
      </c>
      <c r="L145" s="48"/>
      <c r="AF145" s="91" t="s">
        <v>1434</v>
      </c>
      <c r="AN145" s="91" t="s">
        <v>1609</v>
      </c>
      <c r="AT145" s="91"/>
      <c r="AU145" s="91"/>
      <c r="BA145" s="13"/>
    </row>
    <row r="146" spans="1:47" ht="12.75">
      <c r="A146" s="42">
        <v>7</v>
      </c>
      <c r="B146" s="44" t="s">
        <v>660</v>
      </c>
      <c r="C146" s="40">
        <v>5969</v>
      </c>
      <c r="D146" s="41">
        <v>59</v>
      </c>
      <c r="E146" s="17"/>
      <c r="F146" s="18"/>
      <c r="G146" s="10"/>
      <c r="H146" s="10"/>
      <c r="I146" s="10"/>
      <c r="J146" s="27"/>
      <c r="K146" s="31">
        <v>59</v>
      </c>
      <c r="L146" s="48"/>
      <c r="AF146" s="91" t="s">
        <v>1435</v>
      </c>
      <c r="AN146" s="64" t="s">
        <v>1447</v>
      </c>
      <c r="AT146" s="91"/>
      <c r="AU146" s="91"/>
    </row>
    <row r="147" spans="1:47" ht="12.75">
      <c r="A147" s="42">
        <v>8</v>
      </c>
      <c r="B147" s="37" t="s">
        <v>345</v>
      </c>
      <c r="C147" s="19"/>
      <c r="D147" s="20"/>
      <c r="E147" s="207">
        <v>46</v>
      </c>
      <c r="F147" s="209">
        <v>46</v>
      </c>
      <c r="G147" s="1"/>
      <c r="H147" s="1"/>
      <c r="I147" s="1"/>
      <c r="J147" s="28"/>
      <c r="K147" s="32">
        <v>46</v>
      </c>
      <c r="L147" s="48"/>
      <c r="AF147" s="91" t="s">
        <v>1436</v>
      </c>
      <c r="AN147" s="91" t="s">
        <v>1610</v>
      </c>
      <c r="AT147" s="91"/>
      <c r="AU147" s="91"/>
    </row>
    <row r="148" spans="1:47" ht="13.5" thickBot="1">
      <c r="A148" s="42">
        <v>9</v>
      </c>
      <c r="B148" s="233" t="s">
        <v>1627</v>
      </c>
      <c r="C148" s="21"/>
      <c r="D148" s="22"/>
      <c r="E148" s="21"/>
      <c r="F148" s="22"/>
      <c r="G148" s="211">
        <v>17</v>
      </c>
      <c r="H148" s="211">
        <v>34</v>
      </c>
      <c r="I148" s="211">
        <v>1026</v>
      </c>
      <c r="J148" s="213">
        <v>10</v>
      </c>
      <c r="K148" s="33">
        <v>44</v>
      </c>
      <c r="L148" s="48"/>
      <c r="AF148" s="124" t="s">
        <v>442</v>
      </c>
      <c r="AG148" s="124"/>
      <c r="AN148" s="91" t="s">
        <v>1611</v>
      </c>
      <c r="AT148" s="91"/>
      <c r="AU148" s="91"/>
    </row>
    <row r="149" spans="1:47" ht="12.75">
      <c r="A149" s="42">
        <v>10</v>
      </c>
      <c r="B149" s="58" t="s">
        <v>1327</v>
      </c>
      <c r="C149" s="17"/>
      <c r="D149" s="18"/>
      <c r="E149" s="206">
        <v>40</v>
      </c>
      <c r="F149" s="208">
        <v>40</v>
      </c>
      <c r="G149" s="10"/>
      <c r="H149" s="10"/>
      <c r="I149" s="10"/>
      <c r="J149" s="27"/>
      <c r="K149" s="31">
        <v>40</v>
      </c>
      <c r="L149" s="49"/>
      <c r="AF149" s="124" t="s">
        <v>1437</v>
      </c>
      <c r="AG149" s="124"/>
      <c r="AN149" s="91" t="s">
        <v>1612</v>
      </c>
      <c r="AT149" s="91"/>
      <c r="AU149" s="91"/>
    </row>
    <row r="150" spans="1:47" ht="12.75">
      <c r="A150" s="42">
        <v>11</v>
      </c>
      <c r="B150" s="37" t="s">
        <v>1630</v>
      </c>
      <c r="C150" s="19"/>
      <c r="D150" s="20"/>
      <c r="E150" s="207">
        <v>34</v>
      </c>
      <c r="F150" s="209">
        <v>34</v>
      </c>
      <c r="G150" s="1"/>
      <c r="H150" s="1"/>
      <c r="I150" s="1"/>
      <c r="J150" s="28"/>
      <c r="K150" s="32">
        <v>34</v>
      </c>
      <c r="L150" s="49"/>
      <c r="AF150" s="91" t="s">
        <v>1438</v>
      </c>
      <c r="AN150" s="91" t="s">
        <v>1613</v>
      </c>
      <c r="AT150" s="91"/>
      <c r="AU150" s="91"/>
    </row>
    <row r="151" spans="1:47" ht="13.5" thickBot="1">
      <c r="A151" s="42">
        <v>12</v>
      </c>
      <c r="B151" s="232" t="s">
        <v>1625</v>
      </c>
      <c r="C151" s="203">
        <v>3292</v>
      </c>
      <c r="D151" s="205">
        <v>32</v>
      </c>
      <c r="E151" s="21"/>
      <c r="F151" s="22"/>
      <c r="G151" s="7"/>
      <c r="H151" s="7"/>
      <c r="I151" s="7"/>
      <c r="J151" s="29"/>
      <c r="K151" s="33">
        <v>32</v>
      </c>
      <c r="L151" s="49"/>
      <c r="AF151" s="91" t="s">
        <v>1439</v>
      </c>
      <c r="AN151" s="124" t="s">
        <v>1067</v>
      </c>
      <c r="AT151" s="91"/>
      <c r="AU151" s="91"/>
    </row>
    <row r="152" spans="1:47" ht="12.75">
      <c r="A152" s="42">
        <v>13</v>
      </c>
      <c r="B152" s="58" t="s">
        <v>687</v>
      </c>
      <c r="C152" s="17"/>
      <c r="D152" s="18"/>
      <c r="E152" s="206">
        <v>31</v>
      </c>
      <c r="F152" s="208">
        <v>31</v>
      </c>
      <c r="G152" s="10"/>
      <c r="H152" s="10"/>
      <c r="I152" s="10"/>
      <c r="J152" s="27"/>
      <c r="K152" s="31">
        <v>31</v>
      </c>
      <c r="L152" s="11"/>
      <c r="AF152" s="91" t="s">
        <v>1440</v>
      </c>
      <c r="AN152" s="91" t="s">
        <v>1614</v>
      </c>
      <c r="AT152" s="91"/>
      <c r="AU152" s="91"/>
    </row>
    <row r="153" spans="1:47" ht="12.75">
      <c r="A153" s="42">
        <v>14</v>
      </c>
      <c r="B153" s="232" t="s">
        <v>350</v>
      </c>
      <c r="C153" s="202">
        <v>3152</v>
      </c>
      <c r="D153" s="204">
        <v>31</v>
      </c>
      <c r="E153" s="19"/>
      <c r="F153" s="20"/>
      <c r="G153" s="1"/>
      <c r="H153" s="1"/>
      <c r="I153" s="1"/>
      <c r="J153" s="28"/>
      <c r="K153" s="32">
        <v>31</v>
      </c>
      <c r="L153" s="11"/>
      <c r="AF153" s="91" t="s">
        <v>1441</v>
      </c>
      <c r="AN153" s="91" t="s">
        <v>1615</v>
      </c>
      <c r="AT153" s="91"/>
      <c r="AU153" s="91"/>
    </row>
    <row r="154" spans="1:47" ht="13.5" thickBot="1">
      <c r="A154" s="42">
        <v>15</v>
      </c>
      <c r="B154" s="229" t="s">
        <v>1626</v>
      </c>
      <c r="C154" s="21"/>
      <c r="D154" s="22"/>
      <c r="E154" s="60">
        <v>29</v>
      </c>
      <c r="F154" s="61">
        <v>29</v>
      </c>
      <c r="G154" s="7"/>
      <c r="H154" s="7"/>
      <c r="I154" s="7"/>
      <c r="J154" s="29"/>
      <c r="K154" s="33">
        <v>29</v>
      </c>
      <c r="L154" s="12"/>
      <c r="AF154" s="124" t="s">
        <v>57</v>
      </c>
      <c r="AG154" s="124"/>
      <c r="AN154" s="91" t="s">
        <v>1616</v>
      </c>
      <c r="AT154" s="91"/>
      <c r="AU154" s="91"/>
    </row>
    <row r="155" spans="1:47" ht="13.5" thickBot="1">
      <c r="A155" s="42">
        <v>16</v>
      </c>
      <c r="B155" s="276" t="s">
        <v>353</v>
      </c>
      <c r="C155" s="17"/>
      <c r="D155" s="18"/>
      <c r="E155" s="206">
        <v>23</v>
      </c>
      <c r="F155" s="208">
        <v>23</v>
      </c>
      <c r="G155" s="10"/>
      <c r="H155" s="10"/>
      <c r="I155" s="10"/>
      <c r="J155" s="27"/>
      <c r="K155" s="31">
        <v>23</v>
      </c>
      <c r="L155" s="12"/>
      <c r="AF155" s="124" t="s">
        <v>1442</v>
      </c>
      <c r="AG155" s="124"/>
      <c r="AN155" s="124" t="s">
        <v>1617</v>
      </c>
      <c r="AO155" s="124"/>
      <c r="AP155" s="124"/>
      <c r="AT155" s="91"/>
      <c r="AU155" s="91"/>
    </row>
    <row r="156" spans="1:47" ht="12.75">
      <c r="A156" s="42">
        <v>17</v>
      </c>
      <c r="B156" s="36" t="s">
        <v>352</v>
      </c>
      <c r="C156" s="19"/>
      <c r="D156" s="20"/>
      <c r="E156" s="19"/>
      <c r="F156" s="20"/>
      <c r="G156" s="38">
        <v>6</v>
      </c>
      <c r="H156" s="38">
        <v>12</v>
      </c>
      <c r="I156" s="38">
        <v>1056</v>
      </c>
      <c r="J156" s="39">
        <v>10</v>
      </c>
      <c r="K156" s="32">
        <v>22</v>
      </c>
      <c r="O156" s="88"/>
      <c r="AF156" s="91" t="s">
        <v>1443</v>
      </c>
      <c r="AN156" s="91" t="s">
        <v>1618</v>
      </c>
      <c r="AT156" s="91"/>
      <c r="AU156" s="91"/>
    </row>
    <row r="157" spans="1:47" ht="13.5" thickBot="1">
      <c r="A157" s="42">
        <v>18</v>
      </c>
      <c r="B157" s="275" t="s">
        <v>1326</v>
      </c>
      <c r="C157" s="257"/>
      <c r="D157" s="258"/>
      <c r="E157" s="257"/>
      <c r="F157" s="258"/>
      <c r="G157" s="287">
        <v>2</v>
      </c>
      <c r="H157" s="287">
        <v>4</v>
      </c>
      <c r="I157" s="287">
        <v>108</v>
      </c>
      <c r="J157" s="289">
        <v>1</v>
      </c>
      <c r="K157" s="263">
        <v>5</v>
      </c>
      <c r="O157" s="88"/>
      <c r="AF157" s="91" t="s">
        <v>1444</v>
      </c>
      <c r="AN157" s="64" t="s">
        <v>156</v>
      </c>
      <c r="AT157" s="91"/>
      <c r="AU157" s="91"/>
    </row>
    <row r="158" spans="1:47" ht="12.75">
      <c r="A158" s="42">
        <v>19</v>
      </c>
      <c r="B158" s="278" t="s">
        <v>1629</v>
      </c>
      <c r="C158" s="267"/>
      <c r="D158" s="268"/>
      <c r="E158" s="267"/>
      <c r="F158" s="268"/>
      <c r="G158" s="286">
        <v>2</v>
      </c>
      <c r="H158" s="286">
        <v>4</v>
      </c>
      <c r="I158" s="286">
        <v>111</v>
      </c>
      <c r="J158" s="288">
        <v>1</v>
      </c>
      <c r="K158" s="271">
        <v>5</v>
      </c>
      <c r="O158" s="88"/>
      <c r="AF158" s="91" t="s">
        <v>1445</v>
      </c>
      <c r="AN158" s="91" t="s">
        <v>1619</v>
      </c>
      <c r="AT158" s="91"/>
      <c r="AU158" s="91"/>
    </row>
    <row r="159" spans="1:47" ht="12.75">
      <c r="A159" s="42">
        <v>20</v>
      </c>
      <c r="B159" s="15" t="s">
        <v>1631</v>
      </c>
      <c r="C159" s="202">
        <v>0</v>
      </c>
      <c r="D159" s="204">
        <v>0</v>
      </c>
      <c r="E159" s="19"/>
      <c r="F159" s="20"/>
      <c r="G159" s="1"/>
      <c r="H159" s="1"/>
      <c r="I159" s="1"/>
      <c r="J159" s="28"/>
      <c r="K159" s="32">
        <v>0</v>
      </c>
      <c r="AF159" s="91" t="s">
        <v>1446</v>
      </c>
      <c r="AN159" s="91" t="s">
        <v>1620</v>
      </c>
      <c r="AT159" s="91"/>
      <c r="AU159" s="91"/>
    </row>
    <row r="160" spans="1:47" ht="18.75" customHeight="1" thickBot="1">
      <c r="A160" s="42">
        <v>21</v>
      </c>
      <c r="B160" s="277" t="s">
        <v>1633</v>
      </c>
      <c r="C160" s="21"/>
      <c r="D160" s="22"/>
      <c r="E160" s="21"/>
      <c r="F160" s="22"/>
      <c r="G160" s="211">
        <v>0</v>
      </c>
      <c r="H160" s="211">
        <v>0</v>
      </c>
      <c r="I160" s="211">
        <v>0</v>
      </c>
      <c r="J160" s="213">
        <v>0</v>
      </c>
      <c r="K160" s="33">
        <v>0</v>
      </c>
      <c r="AF160" s="64" t="s">
        <v>1447</v>
      </c>
      <c r="AG160" s="64"/>
      <c r="AN160" s="124" t="s">
        <v>1430</v>
      </c>
      <c r="AT160" s="91"/>
      <c r="AU160" s="91"/>
    </row>
    <row r="161" spans="1:47" ht="13.5" customHeight="1">
      <c r="A161" s="42">
        <v>22</v>
      </c>
      <c r="B161" s="58" t="s">
        <v>1632</v>
      </c>
      <c r="C161" s="267"/>
      <c r="D161" s="268"/>
      <c r="E161" s="291">
        <v>0</v>
      </c>
      <c r="F161" s="292">
        <v>0</v>
      </c>
      <c r="G161" s="269"/>
      <c r="H161" s="269"/>
      <c r="I161" s="269"/>
      <c r="J161" s="270"/>
      <c r="K161" s="271">
        <v>0</v>
      </c>
      <c r="AF161" s="91" t="s">
        <v>1448</v>
      </c>
      <c r="AN161" s="124" t="s">
        <v>1621</v>
      </c>
      <c r="AO161" s="124"/>
      <c r="AP161" s="124"/>
      <c r="AT161" s="91"/>
      <c r="AU161" s="91"/>
    </row>
    <row r="162" spans="1:47" ht="12.75">
      <c r="A162" s="42">
        <v>23</v>
      </c>
      <c r="B162" s="36" t="s">
        <v>1634</v>
      </c>
      <c r="C162" s="19"/>
      <c r="D162" s="20"/>
      <c r="E162" s="19"/>
      <c r="F162" s="20"/>
      <c r="G162" s="38">
        <v>0</v>
      </c>
      <c r="H162" s="38">
        <v>0</v>
      </c>
      <c r="I162" s="38">
        <v>0</v>
      </c>
      <c r="J162" s="39">
        <v>0</v>
      </c>
      <c r="K162" s="32">
        <v>0</v>
      </c>
      <c r="AF162" s="91" t="s">
        <v>1449</v>
      </c>
      <c r="AN162" s="91" t="s">
        <v>1461</v>
      </c>
      <c r="AT162" s="91"/>
      <c r="AU162" s="91"/>
    </row>
    <row r="163" spans="1:47" ht="13.5" thickBot="1">
      <c r="A163" s="42">
        <v>24</v>
      </c>
      <c r="B163" s="16" t="s">
        <v>351</v>
      </c>
      <c r="C163" s="203">
        <v>0</v>
      </c>
      <c r="D163" s="205">
        <v>0</v>
      </c>
      <c r="E163" s="21"/>
      <c r="F163" s="22"/>
      <c r="G163" s="7"/>
      <c r="H163" s="7"/>
      <c r="I163" s="7"/>
      <c r="J163" s="29"/>
      <c r="K163" s="33">
        <v>0</v>
      </c>
      <c r="AF163" s="91" t="s">
        <v>1450</v>
      </c>
      <c r="AN163" s="91" t="s">
        <v>8</v>
      </c>
      <c r="AT163" s="91"/>
      <c r="AU163" s="91"/>
    </row>
    <row r="164" spans="32:47" ht="12.75">
      <c r="AF164" s="91" t="s">
        <v>1451</v>
      </c>
      <c r="AT164" s="91"/>
      <c r="AU164" s="91"/>
    </row>
    <row r="165" spans="32:47" ht="12.75">
      <c r="AF165" s="91" t="s">
        <v>1452</v>
      </c>
      <c r="AT165" s="91"/>
      <c r="AU165" s="91"/>
    </row>
    <row r="166" spans="32:47" ht="12.75">
      <c r="AF166" s="91" t="s">
        <v>1453</v>
      </c>
      <c r="AT166" s="91"/>
      <c r="AU166" s="91"/>
    </row>
    <row r="167" spans="32:47" ht="12.75">
      <c r="AF167" s="91" t="s">
        <v>1454</v>
      </c>
      <c r="AT167" s="91"/>
      <c r="AU167" s="91"/>
    </row>
    <row r="168" spans="32:47" ht="12.75">
      <c r="AF168" s="91" t="s">
        <v>1455</v>
      </c>
      <c r="AT168" s="91"/>
      <c r="AU168" s="91"/>
    </row>
    <row r="169" spans="32:47" ht="12.75">
      <c r="AF169" s="91" t="s">
        <v>1456</v>
      </c>
      <c r="AT169" s="91"/>
      <c r="AU169" s="91"/>
    </row>
    <row r="170" spans="32:47" ht="12.75">
      <c r="AF170" s="64" t="s">
        <v>156</v>
      </c>
      <c r="AG170" s="64"/>
      <c r="AT170" s="91"/>
      <c r="AU170" s="91"/>
    </row>
    <row r="171" spans="32:47" ht="12.75">
      <c r="AF171" s="91" t="s">
        <v>1457</v>
      </c>
      <c r="AT171" s="91"/>
      <c r="AU171" s="91"/>
    </row>
    <row r="172" spans="32:47" ht="12.75">
      <c r="AF172" s="91" t="s">
        <v>1458</v>
      </c>
      <c r="AT172" s="91"/>
      <c r="AU172" s="91"/>
    </row>
    <row r="173" spans="32:47" ht="12.75">
      <c r="AF173" s="91" t="s">
        <v>1459</v>
      </c>
      <c r="AT173" s="91"/>
      <c r="AU173" s="91"/>
    </row>
    <row r="174" ht="12.75">
      <c r="AF174" s="91" t="s">
        <v>1460</v>
      </c>
    </row>
    <row r="175" ht="12.75">
      <c r="AF175" s="91" t="s">
        <v>1461</v>
      </c>
    </row>
    <row r="176" ht="12.75">
      <c r="AF176" s="91" t="s">
        <v>8</v>
      </c>
    </row>
    <row r="177" ht="12.75">
      <c r="AF177" s="91" t="s">
        <v>1462</v>
      </c>
    </row>
  </sheetData>
  <sheetProtection/>
  <mergeCells count="23">
    <mergeCell ref="A138:A139"/>
    <mergeCell ref="B138:B139"/>
    <mergeCell ref="C138:K138"/>
    <mergeCell ref="W105:X105"/>
    <mergeCell ref="L109:L110"/>
    <mergeCell ref="A112:A113"/>
    <mergeCell ref="B112:B113"/>
    <mergeCell ref="C112:K112"/>
    <mergeCell ref="L132:L133"/>
    <mergeCell ref="A86:A87"/>
    <mergeCell ref="B86:B87"/>
    <mergeCell ref="C86:K86"/>
    <mergeCell ref="L86:L87"/>
    <mergeCell ref="AD86:AD87"/>
    <mergeCell ref="W104:X104"/>
    <mergeCell ref="W103:X103"/>
    <mergeCell ref="A1:AE1"/>
    <mergeCell ref="A43:A44"/>
    <mergeCell ref="B43:B44"/>
    <mergeCell ref="C43:K43"/>
    <mergeCell ref="L43:T43"/>
    <mergeCell ref="U43:AC43"/>
    <mergeCell ref="AD43:AD4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183"/>
  <sheetViews>
    <sheetView zoomScale="85" zoomScaleNormal="85" zoomScalePageLayoutView="0" workbookViewId="0" topLeftCell="A1">
      <selection activeCell="H2" sqref="H2:H4"/>
    </sheetView>
  </sheetViews>
  <sheetFormatPr defaultColWidth="9.140625" defaultRowHeight="12.75" outlineLevelCol="1"/>
  <cols>
    <col min="1" max="1" width="5.57421875" style="0" customWidth="1"/>
    <col min="2" max="2" width="41.28125" style="0" customWidth="1"/>
    <col min="3" max="3" width="9.57421875" style="0" customWidth="1" outlineLevel="1"/>
    <col min="4" max="4" width="7.8515625" style="0" customWidth="1" outlineLevel="1"/>
    <col min="5" max="5" width="9.7109375" style="0" customWidth="1" outlineLevel="1"/>
    <col min="6" max="10" width="7.57421875" style="0" customWidth="1" outlineLevel="1"/>
    <col min="11" max="11" width="9.140625" style="0" customWidth="1"/>
    <col min="12" max="13" width="9.140625" style="0" customWidth="1" outlineLevel="1"/>
    <col min="14" max="14" width="9.421875" style="0" customWidth="1" outlineLevel="1"/>
    <col min="15" max="19" width="9.140625" style="0" customWidth="1" outlineLevel="1"/>
    <col min="20" max="20" width="9.140625" style="0" customWidth="1"/>
    <col min="21" max="21" width="9.140625" style="0" customWidth="1" outlineLevel="1" collapsed="1"/>
    <col min="22" max="22" width="9.140625" style="0" customWidth="1" outlineLevel="1"/>
    <col min="23" max="23" width="10.140625" style="0" customWidth="1" outlineLevel="1"/>
    <col min="24" max="28" width="9.140625" style="0" customWidth="1" outlineLevel="1"/>
    <col min="29" max="29" width="9.140625" style="0" customWidth="1"/>
    <col min="30" max="30" width="10.00390625" style="0" customWidth="1"/>
    <col min="31" max="31" width="2.00390625" style="0" customWidth="1"/>
    <col min="32" max="33" width="11.140625" style="91" customWidth="1" outlineLevel="1"/>
    <col min="34" max="34" width="3.57421875" style="91" customWidth="1"/>
    <col min="35" max="35" width="2.28125" style="91" customWidth="1"/>
    <col min="36" max="36" width="29.8515625" style="91" customWidth="1" outlineLevel="1"/>
    <col min="37" max="37" width="11.140625" style="91" customWidth="1" outlineLevel="1"/>
    <col min="38" max="38" width="2.140625" style="91" customWidth="1"/>
    <col min="39" max="39" width="2.8515625" style="91" customWidth="1"/>
    <col min="40" max="40" width="42.140625" style="91" customWidth="1" outlineLevel="1"/>
    <col min="41" max="41" width="2.7109375" style="91" customWidth="1" outlineLevel="1"/>
    <col min="42" max="44" width="11.140625" style="91" customWidth="1" outlineLevel="1"/>
    <col min="45" max="45" width="11.140625" style="91" customWidth="1"/>
    <col min="46" max="46" width="9.421875" style="0" customWidth="1"/>
  </cols>
  <sheetData>
    <row r="1" spans="1:52" ht="18">
      <c r="A1" s="323" t="s">
        <v>1637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Z1" s="91"/>
    </row>
    <row r="2" spans="1:52" ht="12.75">
      <c r="A2" s="2" t="s">
        <v>339</v>
      </c>
      <c r="H2" s="214" t="s">
        <v>1638</v>
      </c>
      <c r="I2" s="91"/>
      <c r="AZ2" s="92"/>
    </row>
    <row r="3" spans="1:52" ht="12.75">
      <c r="A3" s="2" t="s">
        <v>340</v>
      </c>
      <c r="H3" s="214" t="s">
        <v>1639</v>
      </c>
      <c r="I3" s="91"/>
      <c r="U3" s="109"/>
      <c r="AZ3" s="92"/>
    </row>
    <row r="4" spans="1:52" ht="12.75">
      <c r="A4" s="2" t="s">
        <v>61</v>
      </c>
      <c r="H4" s="217" t="s">
        <v>1640</v>
      </c>
      <c r="I4" s="91"/>
      <c r="U4" s="109"/>
      <c r="AZ4" s="92"/>
    </row>
    <row r="5" spans="1:52" ht="12.75">
      <c r="A5" s="35" t="s">
        <v>33</v>
      </c>
      <c r="H5" s="108"/>
      <c r="U5" s="109"/>
      <c r="AZ5" s="92"/>
    </row>
    <row r="6" spans="1:52" ht="12.75">
      <c r="A6" s="52" t="s">
        <v>9</v>
      </c>
      <c r="H6" s="13" t="s">
        <v>35</v>
      </c>
      <c r="O6" s="13"/>
      <c r="U6" s="109"/>
      <c r="AZ6" s="92"/>
    </row>
    <row r="7" spans="1:52" ht="12.75">
      <c r="A7" s="90" t="s">
        <v>10</v>
      </c>
      <c r="B7" s="91"/>
      <c r="C7" s="92"/>
      <c r="D7" s="91"/>
      <c r="H7" s="240" t="s">
        <v>54</v>
      </c>
      <c r="I7" s="241" t="s">
        <v>34</v>
      </c>
      <c r="J7" s="239" t="s">
        <v>55</v>
      </c>
      <c r="O7" s="13"/>
      <c r="U7" s="109"/>
      <c r="AG7" s="126"/>
      <c r="AZ7" s="92"/>
    </row>
    <row r="8" spans="1:52" ht="12.75">
      <c r="A8" s="90" t="s">
        <v>11</v>
      </c>
      <c r="B8" s="91"/>
      <c r="C8" s="92"/>
      <c r="D8" s="91"/>
      <c r="H8" s="302" t="s">
        <v>1641</v>
      </c>
      <c r="I8" s="241"/>
      <c r="J8" s="239" t="s">
        <v>1644</v>
      </c>
      <c r="O8" s="13"/>
      <c r="P8" s="9"/>
      <c r="Q8" s="9"/>
      <c r="U8" s="109"/>
      <c r="V8" s="9"/>
      <c r="X8" s="9"/>
      <c r="Y8" s="9"/>
      <c r="Z8" s="9"/>
      <c r="AA8" s="9"/>
      <c r="AB8" s="9"/>
      <c r="AC8" s="9"/>
      <c r="AG8" s="126"/>
      <c r="AZ8" s="92"/>
    </row>
    <row r="9" spans="1:52" ht="12.75">
      <c r="A9" s="90" t="s">
        <v>12</v>
      </c>
      <c r="B9" s="91"/>
      <c r="D9" s="91"/>
      <c r="H9" s="237" t="s">
        <v>1642</v>
      </c>
      <c r="I9" s="238"/>
      <c r="J9" s="239" t="s">
        <v>1643</v>
      </c>
      <c r="O9" s="13"/>
      <c r="P9" s="9"/>
      <c r="Q9" s="9"/>
      <c r="U9" s="109"/>
      <c r="V9" s="9"/>
      <c r="W9" s="9"/>
      <c r="X9" s="9"/>
      <c r="Y9" s="9"/>
      <c r="Z9" s="9"/>
      <c r="AA9" s="9"/>
      <c r="AB9" s="9"/>
      <c r="AC9" s="9"/>
      <c r="AG9" s="126"/>
      <c r="AZ9" s="92"/>
    </row>
    <row r="10" spans="1:52" ht="12.75">
      <c r="A10" s="90" t="s">
        <v>13</v>
      </c>
      <c r="B10" s="91"/>
      <c r="C10" s="92"/>
      <c r="D10" s="91"/>
      <c r="H10" s="237" t="s">
        <v>46</v>
      </c>
      <c r="I10" s="238"/>
      <c r="J10" s="239" t="s">
        <v>44</v>
      </c>
      <c r="O10" s="13"/>
      <c r="P10" s="9"/>
      <c r="Q10" s="9"/>
      <c r="V10" s="9"/>
      <c r="W10" s="9"/>
      <c r="X10" s="9"/>
      <c r="Y10" s="9"/>
      <c r="Z10" s="9"/>
      <c r="AA10" s="9"/>
      <c r="AB10" s="9"/>
      <c r="AC10" s="9"/>
      <c r="AG10" s="126"/>
      <c r="AZ10" s="92"/>
    </row>
    <row r="11" spans="1:52" ht="12.75">
      <c r="A11" s="90" t="s">
        <v>14</v>
      </c>
      <c r="B11" s="91"/>
      <c r="C11" s="92"/>
      <c r="D11" s="91"/>
      <c r="H11" s="240" t="s">
        <v>368</v>
      </c>
      <c r="I11" s="241" t="s">
        <v>34</v>
      </c>
      <c r="J11" s="239" t="s">
        <v>371</v>
      </c>
      <c r="L11" s="9"/>
      <c r="M11" s="9"/>
      <c r="N11" s="88"/>
      <c r="O11" s="13"/>
      <c r="P11" s="9"/>
      <c r="Q11" s="9"/>
      <c r="U11" s="109"/>
      <c r="V11" s="9"/>
      <c r="W11" s="9"/>
      <c r="X11" s="9"/>
      <c r="Y11" s="9"/>
      <c r="Z11" s="9"/>
      <c r="AA11" s="9"/>
      <c r="AB11" s="9"/>
      <c r="AC11" s="9"/>
      <c r="AG11" s="126"/>
      <c r="AZ11" s="92"/>
    </row>
    <row r="12" spans="1:52" ht="12.75">
      <c r="A12" s="52" t="s">
        <v>15</v>
      </c>
      <c r="H12" s="240"/>
      <c r="I12" s="241"/>
      <c r="J12" s="239"/>
      <c r="L12" s="9"/>
      <c r="M12" s="9"/>
      <c r="N12" s="88"/>
      <c r="O12" s="13"/>
      <c r="P12" s="9"/>
      <c r="Q12" s="9"/>
      <c r="V12" s="9"/>
      <c r="W12" s="9"/>
      <c r="X12" s="9"/>
      <c r="Y12" s="9"/>
      <c r="Z12" s="9"/>
      <c r="AA12" s="9"/>
      <c r="AB12" s="9"/>
      <c r="AC12" s="9"/>
      <c r="AZ12" s="92"/>
    </row>
    <row r="13" spans="1:52" ht="12.75">
      <c r="A13" s="52" t="s">
        <v>16</v>
      </c>
      <c r="H13" s="121"/>
      <c r="I13" s="122"/>
      <c r="J13" s="118"/>
      <c r="L13" s="9"/>
      <c r="M13" s="9"/>
      <c r="N13" s="88"/>
      <c r="P13" s="9"/>
      <c r="U13" s="109"/>
      <c r="AZ13" s="92"/>
    </row>
    <row r="14" spans="12:52" ht="6.75" customHeight="1">
      <c r="L14" s="9"/>
      <c r="M14" s="9"/>
      <c r="N14" s="88"/>
      <c r="P14" s="9"/>
      <c r="AZ14" s="92"/>
    </row>
    <row r="15" spans="1:52" ht="15.75">
      <c r="A15" s="130" t="s">
        <v>341</v>
      </c>
      <c r="B15" s="53"/>
      <c r="C15" s="53"/>
      <c r="D15" s="53"/>
      <c r="E15" s="53"/>
      <c r="F15" s="130"/>
      <c r="G15" s="53"/>
      <c r="H15" s="53"/>
      <c r="I15" s="53"/>
      <c r="J15" s="53"/>
      <c r="L15" s="9"/>
      <c r="M15" s="9"/>
      <c r="N15" s="88"/>
      <c r="P15" s="9"/>
      <c r="AG15" s="127"/>
      <c r="AZ15" s="92"/>
    </row>
    <row r="16" spans="1:52" ht="12.75">
      <c r="A16" s="104" t="s">
        <v>365</v>
      </c>
      <c r="F16" s="171"/>
      <c r="H16" s="91"/>
      <c r="L16" s="9"/>
      <c r="M16" s="9"/>
      <c r="N16" s="88"/>
      <c r="P16" s="9"/>
      <c r="AG16" s="127"/>
      <c r="AZ16" s="92"/>
    </row>
    <row r="17" spans="1:52" ht="12.75">
      <c r="A17" s="104" t="s">
        <v>364</v>
      </c>
      <c r="F17" s="171"/>
      <c r="H17" s="91"/>
      <c r="L17" s="9"/>
      <c r="M17" s="9"/>
      <c r="N17" s="88"/>
      <c r="P17" s="9"/>
      <c r="AG17" s="128"/>
      <c r="AZ17" s="92"/>
    </row>
    <row r="18" spans="1:52" ht="12.75">
      <c r="A18" s="104" t="s">
        <v>363</v>
      </c>
      <c r="F18" s="171"/>
      <c r="H18" s="91"/>
      <c r="L18" s="9"/>
      <c r="M18" s="9"/>
      <c r="N18" s="88"/>
      <c r="P18" s="9"/>
      <c r="AG18" s="128"/>
      <c r="AZ18" s="92"/>
    </row>
    <row r="19" spans="1:52" ht="12.75">
      <c r="A19" s="104" t="s">
        <v>366</v>
      </c>
      <c r="F19" s="104"/>
      <c r="H19" s="91"/>
      <c r="L19" s="9"/>
      <c r="M19" s="9"/>
      <c r="N19" s="88"/>
      <c r="O19" s="9"/>
      <c r="P19" s="9"/>
      <c r="AZ19" s="92"/>
    </row>
    <row r="20" spans="1:52" ht="12.75">
      <c r="A20" s="171" t="s">
        <v>367</v>
      </c>
      <c r="F20" s="104"/>
      <c r="H20" s="91"/>
      <c r="L20" s="9"/>
      <c r="M20" s="9"/>
      <c r="N20" s="88"/>
      <c r="O20" s="9"/>
      <c r="P20" s="9"/>
      <c r="AZ20" s="92"/>
    </row>
    <row r="21" spans="1:52" ht="12.75">
      <c r="A21" s="171" t="s">
        <v>678</v>
      </c>
      <c r="F21" s="104"/>
      <c r="H21" s="91"/>
      <c r="L21" s="9"/>
      <c r="M21" s="9"/>
      <c r="N21" s="88"/>
      <c r="O21" s="9"/>
      <c r="P21" s="9"/>
      <c r="AZ21" s="92"/>
    </row>
    <row r="22" spans="1:52" ht="12.75">
      <c r="A22" s="88" t="s">
        <v>966</v>
      </c>
      <c r="F22" s="104"/>
      <c r="L22" s="9"/>
      <c r="M22" s="9"/>
      <c r="N22" s="9"/>
      <c r="O22" s="9"/>
      <c r="P22" s="9"/>
      <c r="AZ22" s="92"/>
    </row>
    <row r="23" spans="1:52" ht="12.75">
      <c r="A23" s="13" t="s">
        <v>1324</v>
      </c>
      <c r="F23" s="104"/>
      <c r="L23" s="9"/>
      <c r="M23" s="9"/>
      <c r="N23" s="9"/>
      <c r="O23" s="9"/>
      <c r="P23" s="9"/>
      <c r="AZ23" s="92"/>
    </row>
    <row r="24" spans="1:52" ht="12.75">
      <c r="A24" s="2" t="s">
        <v>1636</v>
      </c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Z24" s="92"/>
    </row>
    <row r="25" spans="2:52" ht="20.25">
      <c r="B25" s="50" t="s">
        <v>1336</v>
      </c>
      <c r="AF25" s="8"/>
      <c r="AG25" s="301"/>
      <c r="AH25" s="8"/>
      <c r="AI25" s="8"/>
      <c r="AJ25" s="301"/>
      <c r="AK25" s="8"/>
      <c r="AL25" s="8"/>
      <c r="AM25" s="8"/>
      <c r="AN25" s="301"/>
      <c r="AO25" s="8"/>
      <c r="AP25" s="8"/>
      <c r="AQ25" s="8"/>
      <c r="AZ25" s="92"/>
    </row>
    <row r="26" spans="2:52" ht="13.5" customHeight="1" thickBot="1">
      <c r="B26" s="50"/>
      <c r="P26" s="13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Z26" s="92"/>
    </row>
    <row r="27" spans="1:52" ht="26.25" customHeight="1" thickBot="1">
      <c r="A27" s="146" t="s">
        <v>29</v>
      </c>
      <c r="B27" s="147" t="s">
        <v>5</v>
      </c>
      <c r="C27" s="179"/>
      <c r="D27" s="182" t="s">
        <v>30</v>
      </c>
      <c r="E27" s="183" t="s">
        <v>31</v>
      </c>
      <c r="F27" s="184" t="s">
        <v>32</v>
      </c>
      <c r="G27" s="223" t="s">
        <v>343</v>
      </c>
      <c r="H27" s="192" t="s">
        <v>56</v>
      </c>
      <c r="I27" s="192" t="s">
        <v>49</v>
      </c>
      <c r="J27" s="192" t="s">
        <v>50</v>
      </c>
      <c r="K27" s="192" t="s">
        <v>51</v>
      </c>
      <c r="L27" s="226" t="s">
        <v>52</v>
      </c>
      <c r="M27" s="174" t="s">
        <v>53</v>
      </c>
      <c r="N27" s="192" t="s">
        <v>59</v>
      </c>
      <c r="O27" s="192" t="s">
        <v>374</v>
      </c>
      <c r="P27" s="193" t="s">
        <v>60</v>
      </c>
      <c r="Q27" s="155"/>
      <c r="R27" s="123"/>
      <c r="S27" s="280"/>
      <c r="T27" s="280"/>
      <c r="U27" s="280"/>
      <c r="V27" s="129"/>
      <c r="W27" s="164"/>
      <c r="X27" s="164"/>
      <c r="Y27" s="164"/>
      <c r="Z27" s="164"/>
      <c r="AA27" s="164"/>
      <c r="AB27" s="9"/>
      <c r="AC27" s="9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Z27" s="92"/>
    </row>
    <row r="28" spans="1:52" ht="13.5" customHeight="1">
      <c r="A28" s="146">
        <v>1</v>
      </c>
      <c r="B28" s="220" t="s">
        <v>365</v>
      </c>
      <c r="C28" s="221"/>
      <c r="D28" s="242">
        <v>6</v>
      </c>
      <c r="E28" s="244">
        <v>12</v>
      </c>
      <c r="F28" s="245">
        <v>5</v>
      </c>
      <c r="G28" s="224">
        <v>34</v>
      </c>
      <c r="H28" s="246">
        <v>28</v>
      </c>
      <c r="I28" s="152">
        <v>27</v>
      </c>
      <c r="J28" s="152">
        <v>28</v>
      </c>
      <c r="K28" s="152">
        <v>34</v>
      </c>
      <c r="L28" s="249">
        <f aca="true" t="shared" si="0" ref="L28:L36">D28+E28+F28</f>
        <v>23</v>
      </c>
      <c r="M28" s="175"/>
      <c r="N28" s="152"/>
      <c r="O28" s="221"/>
      <c r="P28" s="194">
        <f aca="true" t="shared" si="1" ref="P28:P36">G28+H28+I28+J28+K28+L28+M28+N28+O28</f>
        <v>174</v>
      </c>
      <c r="Q28" s="155"/>
      <c r="R28" s="281"/>
      <c r="S28" s="281"/>
      <c r="T28" s="281"/>
      <c r="U28" s="281"/>
      <c r="V28" s="165"/>
      <c r="W28" s="166"/>
      <c r="X28" s="200"/>
      <c r="Y28" s="167"/>
      <c r="Z28" s="167"/>
      <c r="AA28" s="167"/>
      <c r="AB28" s="167"/>
      <c r="AC28" s="9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Z28" s="92"/>
    </row>
    <row r="29" spans="1:52" ht="13.5" customHeight="1">
      <c r="A29" s="146">
        <v>2</v>
      </c>
      <c r="B29" s="147" t="s">
        <v>689</v>
      </c>
      <c r="C29" s="181"/>
      <c r="D29" s="242">
        <v>10</v>
      </c>
      <c r="E29" s="244">
        <v>8</v>
      </c>
      <c r="F29" s="245">
        <v>12</v>
      </c>
      <c r="G29" s="283">
        <v>18</v>
      </c>
      <c r="H29" s="246">
        <v>14</v>
      </c>
      <c r="I29" s="152">
        <v>20</v>
      </c>
      <c r="J29" s="152">
        <v>22</v>
      </c>
      <c r="K29" s="152">
        <v>30</v>
      </c>
      <c r="L29" s="249">
        <f t="shared" si="0"/>
        <v>30</v>
      </c>
      <c r="M29" s="175"/>
      <c r="N29" s="152"/>
      <c r="O29" s="221"/>
      <c r="P29" s="195">
        <f t="shared" si="1"/>
        <v>134</v>
      </c>
      <c r="Q29" s="155"/>
      <c r="R29" s="123"/>
      <c r="S29" s="123"/>
      <c r="T29" s="123"/>
      <c r="U29" s="123"/>
      <c r="V29" s="165"/>
      <c r="W29" s="165"/>
      <c r="X29" s="200"/>
      <c r="Y29" s="163"/>
      <c r="Z29" s="163"/>
      <c r="AA29" s="163"/>
      <c r="AB29" s="163"/>
      <c r="AC29" s="9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Z29" s="92"/>
    </row>
    <row r="30" spans="1:52" ht="13.5" customHeight="1">
      <c r="A30" s="146">
        <v>3</v>
      </c>
      <c r="B30" s="220" t="s">
        <v>363</v>
      </c>
      <c r="C30" s="221"/>
      <c r="D30" s="242">
        <v>4</v>
      </c>
      <c r="E30" s="244">
        <v>2</v>
      </c>
      <c r="F30" s="245">
        <v>3</v>
      </c>
      <c r="G30" s="224">
        <v>32</v>
      </c>
      <c r="H30" s="246">
        <v>36</v>
      </c>
      <c r="I30" s="152">
        <v>26</v>
      </c>
      <c r="J30" s="152">
        <v>23</v>
      </c>
      <c r="K30" s="152">
        <v>4</v>
      </c>
      <c r="L30" s="249">
        <f t="shared" si="0"/>
        <v>9</v>
      </c>
      <c r="M30" s="175"/>
      <c r="N30" s="152"/>
      <c r="O30" s="221"/>
      <c r="P30" s="195">
        <f t="shared" si="1"/>
        <v>130</v>
      </c>
      <c r="Q30" s="155"/>
      <c r="R30" s="281"/>
      <c r="S30" s="281"/>
      <c r="T30" s="281"/>
      <c r="U30" s="281"/>
      <c r="V30" s="165"/>
      <c r="W30" s="165"/>
      <c r="X30" s="200"/>
      <c r="Y30" s="163"/>
      <c r="Z30" s="163"/>
      <c r="AA30" s="163"/>
      <c r="AB30" s="163"/>
      <c r="AC30" s="9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Z30" s="92"/>
    </row>
    <row r="31" spans="1:52" ht="13.5" customHeight="1">
      <c r="A31" s="146">
        <v>4</v>
      </c>
      <c r="B31" s="251" t="s">
        <v>677</v>
      </c>
      <c r="C31" s="180"/>
      <c r="D31" s="242">
        <v>12</v>
      </c>
      <c r="E31" s="244">
        <v>5</v>
      </c>
      <c r="F31" s="245">
        <v>10</v>
      </c>
      <c r="G31" s="283">
        <v>18</v>
      </c>
      <c r="H31" s="246">
        <v>22</v>
      </c>
      <c r="I31" s="152">
        <v>19</v>
      </c>
      <c r="J31" s="152">
        <v>26</v>
      </c>
      <c r="K31" s="152">
        <v>18</v>
      </c>
      <c r="L31" s="249">
        <f t="shared" si="0"/>
        <v>27</v>
      </c>
      <c r="M31" s="175"/>
      <c r="N31" s="152"/>
      <c r="O31" s="221"/>
      <c r="P31" s="195">
        <f t="shared" si="1"/>
        <v>130</v>
      </c>
      <c r="Q31" s="155"/>
      <c r="R31" s="123"/>
      <c r="S31" s="123"/>
      <c r="T31" s="123"/>
      <c r="U31" s="123"/>
      <c r="V31" s="165"/>
      <c r="W31" s="165"/>
      <c r="X31" s="200"/>
      <c r="Y31" s="163"/>
      <c r="Z31" s="163"/>
      <c r="AA31" s="163"/>
      <c r="AB31" s="163"/>
      <c r="AC31" s="9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Z31" s="92"/>
    </row>
    <row r="32" spans="1:52" ht="13.5" customHeight="1">
      <c r="A32" s="146">
        <v>5</v>
      </c>
      <c r="B32" s="282" t="s">
        <v>1325</v>
      </c>
      <c r="C32" s="181"/>
      <c r="D32" s="242">
        <v>3</v>
      </c>
      <c r="E32" s="244">
        <v>10</v>
      </c>
      <c r="F32" s="245">
        <v>6</v>
      </c>
      <c r="G32" s="283">
        <v>18</v>
      </c>
      <c r="H32" s="284">
        <v>12</v>
      </c>
      <c r="I32" s="284">
        <v>12</v>
      </c>
      <c r="J32" s="152">
        <v>25</v>
      </c>
      <c r="K32" s="152">
        <v>24</v>
      </c>
      <c r="L32" s="249">
        <f t="shared" si="0"/>
        <v>19</v>
      </c>
      <c r="M32" s="175"/>
      <c r="N32" s="152"/>
      <c r="O32" s="221"/>
      <c r="P32" s="195">
        <f t="shared" si="1"/>
        <v>110</v>
      </c>
      <c r="Q32" s="155"/>
      <c r="R32" s="123"/>
      <c r="S32" s="123"/>
      <c r="T32" s="123"/>
      <c r="U32" s="123"/>
      <c r="V32" s="165"/>
      <c r="W32" s="165"/>
      <c r="X32" s="200"/>
      <c r="Y32" s="163"/>
      <c r="Z32" s="163"/>
      <c r="AA32" s="163"/>
      <c r="AB32" s="163"/>
      <c r="AC32" s="9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Z32" s="92"/>
    </row>
    <row r="33" spans="1:52" ht="13.5" customHeight="1">
      <c r="A33" s="146">
        <v>6</v>
      </c>
      <c r="B33" s="252" t="s">
        <v>364</v>
      </c>
      <c r="C33" s="221"/>
      <c r="D33" s="242">
        <v>2</v>
      </c>
      <c r="E33" s="244">
        <v>3</v>
      </c>
      <c r="F33" s="245">
        <v>8</v>
      </c>
      <c r="G33" s="224">
        <v>19</v>
      </c>
      <c r="H33" s="246">
        <v>18</v>
      </c>
      <c r="I33" s="152">
        <v>21</v>
      </c>
      <c r="J33" s="152">
        <v>11</v>
      </c>
      <c r="K33" s="152">
        <v>10</v>
      </c>
      <c r="L33" s="249">
        <f t="shared" si="0"/>
        <v>13</v>
      </c>
      <c r="M33" s="175"/>
      <c r="N33" s="152"/>
      <c r="O33" s="221"/>
      <c r="P33" s="195">
        <f t="shared" si="1"/>
        <v>92</v>
      </c>
      <c r="Q33" s="155"/>
      <c r="R33" s="123"/>
      <c r="S33" s="123"/>
      <c r="T33" s="123"/>
      <c r="U33" s="123"/>
      <c r="V33" s="165"/>
      <c r="W33" s="165"/>
      <c r="X33" s="200"/>
      <c r="Y33" s="163"/>
      <c r="Z33" s="163"/>
      <c r="AA33" s="163"/>
      <c r="AB33" s="163"/>
      <c r="AC33" s="9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Z33" s="92"/>
    </row>
    <row r="34" spans="1:52" ht="13.5" customHeight="1">
      <c r="A34" s="146">
        <v>7</v>
      </c>
      <c r="B34" s="252" t="s">
        <v>366</v>
      </c>
      <c r="C34" s="221"/>
      <c r="D34" s="242">
        <v>5</v>
      </c>
      <c r="E34" s="244">
        <v>6</v>
      </c>
      <c r="F34" s="245">
        <v>4</v>
      </c>
      <c r="G34" s="224">
        <v>20</v>
      </c>
      <c r="H34" s="246">
        <v>12</v>
      </c>
      <c r="I34" s="152">
        <v>19</v>
      </c>
      <c r="J34" s="152">
        <v>10</v>
      </c>
      <c r="K34" s="152">
        <v>15</v>
      </c>
      <c r="L34" s="249">
        <f t="shared" si="0"/>
        <v>15</v>
      </c>
      <c r="M34" s="175"/>
      <c r="N34" s="152"/>
      <c r="O34" s="221"/>
      <c r="P34" s="195">
        <f t="shared" si="1"/>
        <v>91</v>
      </c>
      <c r="Q34" s="155"/>
      <c r="R34" s="123"/>
      <c r="S34" s="123"/>
      <c r="T34" s="123"/>
      <c r="U34" s="123"/>
      <c r="V34" s="165"/>
      <c r="W34" s="165"/>
      <c r="X34" s="200"/>
      <c r="Y34" s="163"/>
      <c r="Z34" s="163"/>
      <c r="AA34" s="163"/>
      <c r="AB34" s="163"/>
      <c r="AC34" s="9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Z34" s="92"/>
    </row>
    <row r="35" spans="1:52" ht="13.5" customHeight="1">
      <c r="A35" s="146">
        <v>8</v>
      </c>
      <c r="B35" s="220" t="s">
        <v>1635</v>
      </c>
      <c r="C35" s="221"/>
      <c r="D35" s="242">
        <v>8</v>
      </c>
      <c r="E35" s="244">
        <v>4</v>
      </c>
      <c r="F35" s="245">
        <v>2</v>
      </c>
      <c r="G35" s="283">
        <v>18</v>
      </c>
      <c r="H35" s="298">
        <v>14</v>
      </c>
      <c r="I35" s="284">
        <v>12</v>
      </c>
      <c r="J35" s="284">
        <v>0</v>
      </c>
      <c r="K35" s="152">
        <v>13</v>
      </c>
      <c r="L35" s="249">
        <f t="shared" si="0"/>
        <v>14</v>
      </c>
      <c r="M35" s="175"/>
      <c r="N35" s="152"/>
      <c r="O35" s="221"/>
      <c r="P35" s="195">
        <f t="shared" si="1"/>
        <v>71</v>
      </c>
      <c r="Q35" s="155"/>
      <c r="R35" s="123"/>
      <c r="S35" s="123"/>
      <c r="T35" s="123"/>
      <c r="U35" s="123"/>
      <c r="V35" s="165"/>
      <c r="W35" s="201"/>
      <c r="X35" s="163"/>
      <c r="Y35" s="163"/>
      <c r="Z35" s="163"/>
      <c r="AA35" s="163"/>
      <c r="AB35" s="163"/>
      <c r="AC35" s="9"/>
      <c r="AF35" s="301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Z35" s="92"/>
    </row>
    <row r="36" spans="1:52" ht="13.5" customHeight="1">
      <c r="A36" s="146">
        <v>9</v>
      </c>
      <c r="B36" s="220" t="s">
        <v>367</v>
      </c>
      <c r="C36" s="221"/>
      <c r="D36" s="242">
        <v>0</v>
      </c>
      <c r="E36" s="244">
        <v>0</v>
      </c>
      <c r="F36" s="245">
        <v>0</v>
      </c>
      <c r="G36" s="224">
        <v>18</v>
      </c>
      <c r="H36" s="246">
        <v>14</v>
      </c>
      <c r="I36" s="152">
        <v>12</v>
      </c>
      <c r="J36" s="152">
        <v>0</v>
      </c>
      <c r="K36" s="152">
        <v>0</v>
      </c>
      <c r="L36" s="249">
        <f t="shared" si="0"/>
        <v>0</v>
      </c>
      <c r="M36" s="175"/>
      <c r="N36" s="152"/>
      <c r="O36" s="221"/>
      <c r="P36" s="195">
        <f t="shared" si="1"/>
        <v>44</v>
      </c>
      <c r="Q36" s="155"/>
      <c r="R36" s="123"/>
      <c r="S36" s="123"/>
      <c r="T36" s="123"/>
      <c r="U36" s="123"/>
      <c r="V36" s="165"/>
      <c r="W36" s="201"/>
      <c r="X36" s="163"/>
      <c r="Y36" s="163"/>
      <c r="Z36" s="163"/>
      <c r="AA36" s="163"/>
      <c r="AB36" s="163"/>
      <c r="AC36" s="9"/>
      <c r="AF36" s="8"/>
      <c r="AG36" s="8"/>
      <c r="AH36" s="8"/>
      <c r="AI36" s="8"/>
      <c r="AJ36" s="302" t="s">
        <v>1641</v>
      </c>
      <c r="AK36" s="239" t="s">
        <v>1644</v>
      </c>
      <c r="AL36" s="8"/>
      <c r="AN36" s="237" t="s">
        <v>46</v>
      </c>
      <c r="AO36" s="238"/>
      <c r="AP36" s="239" t="s">
        <v>44</v>
      </c>
      <c r="AQ36" s="8"/>
      <c r="AZ36" s="92"/>
    </row>
    <row r="37" spans="1:52" ht="13.5" customHeight="1" thickBot="1">
      <c r="A37" s="146"/>
      <c r="B37" s="147"/>
      <c r="C37" s="180"/>
      <c r="D37" s="189"/>
      <c r="E37" s="190"/>
      <c r="F37" s="191"/>
      <c r="G37" s="224"/>
      <c r="H37" s="248"/>
      <c r="I37" s="152"/>
      <c r="J37" s="152"/>
      <c r="K37" s="152"/>
      <c r="L37" s="250"/>
      <c r="M37" s="175"/>
      <c r="N37" s="152"/>
      <c r="O37" s="221"/>
      <c r="P37" s="117"/>
      <c r="Q37" s="155"/>
      <c r="R37" s="123"/>
      <c r="S37" s="123"/>
      <c r="T37" s="123"/>
      <c r="U37" s="123"/>
      <c r="V37" s="165"/>
      <c r="W37" s="165"/>
      <c r="X37" s="163"/>
      <c r="Y37" s="163"/>
      <c r="Z37" s="163"/>
      <c r="AA37" s="163"/>
      <c r="AB37" s="163"/>
      <c r="AC37" s="9"/>
      <c r="AF37" s="240" t="s">
        <v>54</v>
      </c>
      <c r="AG37" s="239" t="s">
        <v>55</v>
      </c>
      <c r="AI37" s="8"/>
      <c r="AJ37" s="237" t="s">
        <v>1642</v>
      </c>
      <c r="AK37" s="239" t="s">
        <v>1643</v>
      </c>
      <c r="AL37" s="8"/>
      <c r="AN37" s="240" t="s">
        <v>368</v>
      </c>
      <c r="AO37" s="241" t="s">
        <v>34</v>
      </c>
      <c r="AP37" s="239" t="s">
        <v>371</v>
      </c>
      <c r="AQ37" s="8"/>
      <c r="AZ37" s="92"/>
    </row>
    <row r="38" spans="2:52" ht="13.5" customHeight="1">
      <c r="B38" s="89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Z38" s="92"/>
    </row>
    <row r="39" spans="16:52" ht="10.5" customHeight="1">
      <c r="P39" s="45"/>
      <c r="Q39" s="123"/>
      <c r="R39" s="106"/>
      <c r="S39" s="84"/>
      <c r="T39" s="84"/>
      <c r="U39" s="84"/>
      <c r="V39" s="107"/>
      <c r="AZ39" s="92"/>
    </row>
    <row r="40" spans="1:52" ht="24" customHeight="1">
      <c r="A40" s="102"/>
      <c r="B40" s="50" t="s">
        <v>36</v>
      </c>
      <c r="AZ40" s="92"/>
    </row>
    <row r="41" spans="1:52" ht="21" thickBot="1">
      <c r="A41" s="54"/>
      <c r="B41" s="102"/>
      <c r="AF41" s="91" t="s">
        <v>1645</v>
      </c>
      <c r="AJ41" s="91" t="s">
        <v>1756</v>
      </c>
      <c r="AN41" s="91" t="s">
        <v>1862</v>
      </c>
      <c r="AZ41" s="92"/>
    </row>
    <row r="42" spans="1:52" ht="16.5" thickBot="1">
      <c r="A42" s="330" t="s">
        <v>6</v>
      </c>
      <c r="B42" s="330" t="s">
        <v>0</v>
      </c>
      <c r="C42" s="333" t="s">
        <v>3</v>
      </c>
      <c r="D42" s="325"/>
      <c r="E42" s="325"/>
      <c r="F42" s="325"/>
      <c r="G42" s="325"/>
      <c r="H42" s="325"/>
      <c r="I42" s="325"/>
      <c r="J42" s="326"/>
      <c r="K42" s="327"/>
      <c r="L42" s="324" t="s">
        <v>1</v>
      </c>
      <c r="M42" s="325"/>
      <c r="N42" s="325"/>
      <c r="O42" s="325"/>
      <c r="P42" s="325"/>
      <c r="Q42" s="325"/>
      <c r="R42" s="325"/>
      <c r="S42" s="326"/>
      <c r="T42" s="327"/>
      <c r="U42" s="324" t="s">
        <v>2</v>
      </c>
      <c r="V42" s="325"/>
      <c r="W42" s="325"/>
      <c r="X42" s="325"/>
      <c r="Y42" s="325"/>
      <c r="Z42" s="325"/>
      <c r="AA42" s="325"/>
      <c r="AB42" s="326"/>
      <c r="AC42" s="327"/>
      <c r="AD42" s="328" t="s">
        <v>4</v>
      </c>
      <c r="AF42" s="91" t="s">
        <v>17</v>
      </c>
      <c r="AJ42" s="91" t="s">
        <v>17</v>
      </c>
      <c r="AN42" s="91" t="s">
        <v>17</v>
      </c>
      <c r="AT42" s="91"/>
      <c r="AU42" s="91"/>
      <c r="AX42" s="113"/>
      <c r="AZ42" s="92"/>
    </row>
    <row r="43" spans="1:52" ht="51.75" thickBot="1">
      <c r="A43" s="331"/>
      <c r="B43" s="332"/>
      <c r="C43" s="23" t="s">
        <v>20</v>
      </c>
      <c r="D43" s="34" t="s">
        <v>24</v>
      </c>
      <c r="E43" s="23" t="s">
        <v>21</v>
      </c>
      <c r="F43" s="34" t="s">
        <v>25</v>
      </c>
      <c r="G43" s="24" t="s">
        <v>45</v>
      </c>
      <c r="H43" s="24" t="s">
        <v>26</v>
      </c>
      <c r="I43" s="25" t="s">
        <v>23</v>
      </c>
      <c r="J43" s="26" t="s">
        <v>28</v>
      </c>
      <c r="K43" s="30" t="s">
        <v>27</v>
      </c>
      <c r="L43" s="23" t="s">
        <v>20</v>
      </c>
      <c r="M43" s="34" t="s">
        <v>24</v>
      </c>
      <c r="N43" s="23" t="s">
        <v>21</v>
      </c>
      <c r="O43" s="34" t="s">
        <v>25</v>
      </c>
      <c r="P43" s="24" t="s">
        <v>22</v>
      </c>
      <c r="Q43" s="24" t="s">
        <v>26</v>
      </c>
      <c r="R43" s="25" t="s">
        <v>23</v>
      </c>
      <c r="S43" s="26" t="s">
        <v>28</v>
      </c>
      <c r="T43" s="30" t="s">
        <v>27</v>
      </c>
      <c r="U43" s="23" t="s">
        <v>20</v>
      </c>
      <c r="V43" s="34" t="s">
        <v>24</v>
      </c>
      <c r="W43" s="23" t="s">
        <v>21</v>
      </c>
      <c r="X43" s="34" t="s">
        <v>25</v>
      </c>
      <c r="Y43" s="24" t="s">
        <v>22</v>
      </c>
      <c r="Z43" s="24" t="s">
        <v>26</v>
      </c>
      <c r="AA43" s="25" t="s">
        <v>23</v>
      </c>
      <c r="AB43" s="26" t="s">
        <v>28</v>
      </c>
      <c r="AC43" s="30" t="s">
        <v>27</v>
      </c>
      <c r="AD43" s="329"/>
      <c r="AF43" s="91" t="s">
        <v>1646</v>
      </c>
      <c r="AJ43" s="124" t="s">
        <v>1757</v>
      </c>
      <c r="AN43" s="91" t="s">
        <v>1863</v>
      </c>
      <c r="AT43" s="91"/>
      <c r="AU43" s="91"/>
      <c r="AZ43" s="92"/>
    </row>
    <row r="44" spans="1:52" ht="12.75">
      <c r="A44" s="5">
        <v>1</v>
      </c>
      <c r="B44" s="44" t="s">
        <v>344</v>
      </c>
      <c r="C44" s="40">
        <v>2017</v>
      </c>
      <c r="D44" s="41">
        <v>20</v>
      </c>
      <c r="E44" s="17"/>
      <c r="F44" s="18"/>
      <c r="G44" s="10"/>
      <c r="H44" s="10"/>
      <c r="I44" s="10"/>
      <c r="J44" s="27"/>
      <c r="K44" s="31">
        <f>D44</f>
        <v>20</v>
      </c>
      <c r="L44" s="40">
        <v>3058</v>
      </c>
      <c r="M44" s="41">
        <v>30</v>
      </c>
      <c r="N44" s="17"/>
      <c r="O44" s="18"/>
      <c r="P44" s="10"/>
      <c r="Q44" s="10"/>
      <c r="R44" s="10"/>
      <c r="S44" s="27"/>
      <c r="T44" s="31">
        <f>M44</f>
        <v>30</v>
      </c>
      <c r="U44" s="40">
        <v>3847</v>
      </c>
      <c r="V44" s="41">
        <v>38</v>
      </c>
      <c r="W44" s="17"/>
      <c r="X44" s="18"/>
      <c r="Y44" s="10"/>
      <c r="Z44" s="10"/>
      <c r="AA44" s="10"/>
      <c r="AB44" s="27"/>
      <c r="AC44" s="31">
        <f>V44</f>
        <v>38</v>
      </c>
      <c r="AD44" s="5">
        <f>K44+T44+AC44</f>
        <v>88</v>
      </c>
      <c r="AF44" s="64" t="s">
        <v>1647</v>
      </c>
      <c r="AG44" s="64"/>
      <c r="AJ44" s="124" t="s">
        <v>1758</v>
      </c>
      <c r="AN44" s="124" t="s">
        <v>1864</v>
      </c>
      <c r="AT44" s="91"/>
      <c r="AU44" s="91"/>
      <c r="AZ44" s="92"/>
    </row>
    <row r="45" spans="1:52" ht="15.75">
      <c r="A45" s="42">
        <v>2</v>
      </c>
      <c r="B45" s="36" t="s">
        <v>346</v>
      </c>
      <c r="C45" s="19"/>
      <c r="D45" s="20"/>
      <c r="E45" s="19"/>
      <c r="F45" s="20"/>
      <c r="G45" s="38">
        <v>3</v>
      </c>
      <c r="H45" s="38">
        <f>G45*2</f>
        <v>6</v>
      </c>
      <c r="I45" s="38">
        <v>105</v>
      </c>
      <c r="J45" s="39">
        <v>1</v>
      </c>
      <c r="K45" s="32">
        <f>H45+J45</f>
        <v>7</v>
      </c>
      <c r="L45" s="19"/>
      <c r="M45" s="20"/>
      <c r="N45" s="19"/>
      <c r="O45" s="20"/>
      <c r="P45" s="38">
        <v>42</v>
      </c>
      <c r="Q45" s="38">
        <f>P45*2</f>
        <v>84</v>
      </c>
      <c r="R45" s="38">
        <f>202+3629</f>
        <v>3831</v>
      </c>
      <c r="S45" s="111">
        <v>38</v>
      </c>
      <c r="T45" s="32">
        <f>Q45+S45</f>
        <v>122</v>
      </c>
      <c r="U45" s="19"/>
      <c r="V45" s="20"/>
      <c r="W45" s="19"/>
      <c r="X45" s="20"/>
      <c r="Y45" s="38">
        <v>3</v>
      </c>
      <c r="Z45" s="38">
        <f>Y45*2</f>
        <v>6</v>
      </c>
      <c r="AA45" s="38">
        <v>138</v>
      </c>
      <c r="AB45" s="39">
        <v>1</v>
      </c>
      <c r="AC45" s="32">
        <f>Z45+AB45</f>
        <v>7</v>
      </c>
      <c r="AD45" s="3">
        <f>K45+T45+AC45</f>
        <v>136</v>
      </c>
      <c r="AF45" s="64" t="s">
        <v>1648</v>
      </c>
      <c r="AG45" s="64"/>
      <c r="AJ45" s="124" t="s">
        <v>1759</v>
      </c>
      <c r="AN45" s="124" t="s">
        <v>1865</v>
      </c>
      <c r="AT45" s="91"/>
      <c r="AU45" s="91"/>
      <c r="AX45" s="114"/>
      <c r="AZ45" s="92"/>
    </row>
    <row r="46" spans="1:52" ht="13.5" thickBot="1">
      <c r="A46" s="42">
        <v>3</v>
      </c>
      <c r="B46" s="37" t="s">
        <v>345</v>
      </c>
      <c r="C46" s="21"/>
      <c r="D46" s="22"/>
      <c r="E46" s="60">
        <v>47</v>
      </c>
      <c r="F46" s="61">
        <f>E46</f>
        <v>47</v>
      </c>
      <c r="G46" s="7"/>
      <c r="H46" s="7"/>
      <c r="I46" s="7"/>
      <c r="J46" s="29"/>
      <c r="K46" s="33">
        <f>F46</f>
        <v>47</v>
      </c>
      <c r="L46" s="21"/>
      <c r="M46" s="22"/>
      <c r="N46" s="60">
        <v>30</v>
      </c>
      <c r="O46" s="61">
        <f>N46</f>
        <v>30</v>
      </c>
      <c r="P46" s="7"/>
      <c r="Q46" s="7"/>
      <c r="R46" s="7"/>
      <c r="S46" s="29"/>
      <c r="T46" s="33">
        <f>O46</f>
        <v>30</v>
      </c>
      <c r="U46" s="21"/>
      <c r="V46" s="22"/>
      <c r="W46" s="60">
        <v>29</v>
      </c>
      <c r="X46" s="61">
        <f>W46</f>
        <v>29</v>
      </c>
      <c r="Y46" s="7"/>
      <c r="Z46" s="7"/>
      <c r="AA46" s="7"/>
      <c r="AB46" s="29"/>
      <c r="AC46" s="33">
        <f>X46</f>
        <v>29</v>
      </c>
      <c r="AD46" s="4">
        <f>K46+T46+AC46</f>
        <v>106</v>
      </c>
      <c r="AF46" s="91" t="s">
        <v>1649</v>
      </c>
      <c r="AJ46" s="91" t="s">
        <v>1760</v>
      </c>
      <c r="AN46" s="91" t="s">
        <v>1866</v>
      </c>
      <c r="AT46" s="91"/>
      <c r="AU46" s="91"/>
      <c r="AZ46" s="92"/>
    </row>
    <row r="47" spans="1:52" ht="12.75">
      <c r="A47" s="42">
        <v>4</v>
      </c>
      <c r="B47" s="44" t="s">
        <v>349</v>
      </c>
      <c r="C47" s="40">
        <v>4968</v>
      </c>
      <c r="D47" s="41">
        <v>49</v>
      </c>
      <c r="E47" s="17"/>
      <c r="F47" s="18"/>
      <c r="G47" s="10"/>
      <c r="H47" s="10"/>
      <c r="I47" s="10"/>
      <c r="J47" s="27"/>
      <c r="K47" s="31">
        <f>D47</f>
        <v>49</v>
      </c>
      <c r="L47" s="40">
        <v>1718</v>
      </c>
      <c r="M47" s="41">
        <v>17</v>
      </c>
      <c r="N47" s="17"/>
      <c r="O47" s="18"/>
      <c r="P47" s="10"/>
      <c r="Q47" s="10"/>
      <c r="R47" s="10"/>
      <c r="S47" s="27"/>
      <c r="T47" s="31">
        <f>M47</f>
        <v>17</v>
      </c>
      <c r="U47" s="40">
        <v>2051</v>
      </c>
      <c r="V47" s="41">
        <v>20</v>
      </c>
      <c r="W47" s="17"/>
      <c r="X47" s="18"/>
      <c r="Y47" s="10"/>
      <c r="Z47" s="10"/>
      <c r="AA47" s="10"/>
      <c r="AB47" s="27"/>
      <c r="AC47" s="31">
        <f>V47</f>
        <v>20</v>
      </c>
      <c r="AD47" s="5">
        <f aca="true" t="shared" si="2" ref="AD47:AD67">K47+T47+AC47</f>
        <v>86</v>
      </c>
      <c r="AF47" s="64" t="s">
        <v>1650</v>
      </c>
      <c r="AG47" s="64"/>
      <c r="AJ47" s="64" t="s">
        <v>1761</v>
      </c>
      <c r="AN47" s="91" t="s">
        <v>1867</v>
      </c>
      <c r="AT47" s="91"/>
      <c r="AU47" s="91"/>
      <c r="AZ47" s="92"/>
    </row>
    <row r="48" spans="1:52" ht="12.75">
      <c r="A48" s="42">
        <v>5</v>
      </c>
      <c r="B48" s="36" t="s">
        <v>354</v>
      </c>
      <c r="C48" s="19"/>
      <c r="D48" s="20"/>
      <c r="E48" s="19"/>
      <c r="F48" s="20"/>
      <c r="G48" s="38">
        <v>3</v>
      </c>
      <c r="H48" s="38">
        <f>G48*2</f>
        <v>6</v>
      </c>
      <c r="I48" s="38">
        <v>159</v>
      </c>
      <c r="J48" s="39">
        <v>1</v>
      </c>
      <c r="K48" s="32">
        <f>H48+J48</f>
        <v>7</v>
      </c>
      <c r="L48" s="19"/>
      <c r="M48" s="20"/>
      <c r="N48" s="19"/>
      <c r="O48" s="20"/>
      <c r="P48" s="38">
        <v>2</v>
      </c>
      <c r="Q48" s="38">
        <f>P48*2</f>
        <v>4</v>
      </c>
      <c r="R48" s="38">
        <v>441</v>
      </c>
      <c r="S48" s="39">
        <v>4</v>
      </c>
      <c r="T48" s="32">
        <f>Q48+S48</f>
        <v>8</v>
      </c>
      <c r="U48" s="19"/>
      <c r="V48" s="20"/>
      <c r="W48" s="19"/>
      <c r="X48" s="20"/>
      <c r="Y48" s="38">
        <v>15</v>
      </c>
      <c r="Z48" s="38">
        <f>Y48*2</f>
        <v>30</v>
      </c>
      <c r="AA48" s="38">
        <v>1749</v>
      </c>
      <c r="AB48" s="39">
        <v>17</v>
      </c>
      <c r="AC48" s="32">
        <f>Z48+AB48</f>
        <v>47</v>
      </c>
      <c r="AD48" s="3">
        <f t="shared" si="2"/>
        <v>62</v>
      </c>
      <c r="AF48" s="91" t="s">
        <v>1651</v>
      </c>
      <c r="AJ48" s="91" t="s">
        <v>1762</v>
      </c>
      <c r="AN48" s="91" t="s">
        <v>1868</v>
      </c>
      <c r="AT48" s="91"/>
      <c r="AU48" s="91"/>
      <c r="AZ48" s="92"/>
    </row>
    <row r="49" spans="1:52" ht="13.5" thickBot="1">
      <c r="A49" s="42">
        <v>6</v>
      </c>
      <c r="B49" s="37" t="s">
        <v>1632</v>
      </c>
      <c r="C49" s="21"/>
      <c r="D49" s="22"/>
      <c r="E49" s="60">
        <v>0</v>
      </c>
      <c r="F49" s="61">
        <f>E49</f>
        <v>0</v>
      </c>
      <c r="G49" s="7"/>
      <c r="H49" s="7"/>
      <c r="I49" s="7"/>
      <c r="J49" s="29"/>
      <c r="K49" s="33">
        <f>F49</f>
        <v>0</v>
      </c>
      <c r="L49" s="21"/>
      <c r="M49" s="22"/>
      <c r="N49" s="60">
        <v>0</v>
      </c>
      <c r="O49" s="61">
        <f>N49</f>
        <v>0</v>
      </c>
      <c r="P49" s="7"/>
      <c r="Q49" s="7"/>
      <c r="R49" s="7"/>
      <c r="S49" s="29"/>
      <c r="T49" s="33">
        <f>O49</f>
        <v>0</v>
      </c>
      <c r="U49" s="21"/>
      <c r="V49" s="22"/>
      <c r="W49" s="60">
        <v>0</v>
      </c>
      <c r="X49" s="61">
        <f>W49</f>
        <v>0</v>
      </c>
      <c r="Y49" s="7"/>
      <c r="Z49" s="7"/>
      <c r="AA49" s="7"/>
      <c r="AB49" s="29"/>
      <c r="AC49" s="33">
        <f>X49</f>
        <v>0</v>
      </c>
      <c r="AD49" s="4">
        <f t="shared" si="2"/>
        <v>0</v>
      </c>
      <c r="AF49" s="91" t="s">
        <v>1652</v>
      </c>
      <c r="AJ49" s="64" t="s">
        <v>1763</v>
      </c>
      <c r="AN49" s="64" t="s">
        <v>1869</v>
      </c>
      <c r="AT49" s="91"/>
      <c r="AU49" s="91"/>
      <c r="AZ49" s="92"/>
    </row>
    <row r="50" spans="1:52" ht="12.75">
      <c r="A50" s="42">
        <v>7</v>
      </c>
      <c r="B50" s="44" t="s">
        <v>491</v>
      </c>
      <c r="C50" s="40">
        <v>8104</v>
      </c>
      <c r="D50" s="41">
        <v>81</v>
      </c>
      <c r="E50" s="17"/>
      <c r="F50" s="18"/>
      <c r="G50" s="10"/>
      <c r="H50" s="10"/>
      <c r="I50" s="10"/>
      <c r="J50" s="27"/>
      <c r="K50" s="31">
        <f>D50</f>
        <v>81</v>
      </c>
      <c r="L50" s="40">
        <v>3707</v>
      </c>
      <c r="M50" s="41">
        <v>37</v>
      </c>
      <c r="N50" s="17"/>
      <c r="O50" s="18"/>
      <c r="P50" s="10"/>
      <c r="Q50" s="10"/>
      <c r="R50" s="10"/>
      <c r="S50" s="27"/>
      <c r="T50" s="31">
        <f>M50</f>
        <v>37</v>
      </c>
      <c r="U50" s="40">
        <v>1559</v>
      </c>
      <c r="V50" s="41">
        <v>15</v>
      </c>
      <c r="W50" s="17"/>
      <c r="X50" s="18"/>
      <c r="Y50" s="10"/>
      <c r="Z50" s="10"/>
      <c r="AA50" s="10"/>
      <c r="AB50" s="27"/>
      <c r="AC50" s="31">
        <f>V50</f>
        <v>15</v>
      </c>
      <c r="AD50" s="5">
        <f t="shared" si="2"/>
        <v>133</v>
      </c>
      <c r="AF50" s="64" t="s">
        <v>1653</v>
      </c>
      <c r="AG50" s="64"/>
      <c r="AJ50" s="91" t="s">
        <v>1764</v>
      </c>
      <c r="AN50" s="91" t="s">
        <v>1870</v>
      </c>
      <c r="AT50" s="91"/>
      <c r="AU50" s="91"/>
      <c r="AZ50" s="92"/>
    </row>
    <row r="51" spans="1:52" ht="12.75">
      <c r="A51" s="42">
        <v>8</v>
      </c>
      <c r="B51" s="36" t="s">
        <v>1978</v>
      </c>
      <c r="C51" s="19"/>
      <c r="D51" s="20"/>
      <c r="E51" s="19"/>
      <c r="F51" s="20"/>
      <c r="G51" s="38">
        <v>6</v>
      </c>
      <c r="H51" s="38">
        <f>G51*2</f>
        <v>12</v>
      </c>
      <c r="I51" s="38">
        <v>250</v>
      </c>
      <c r="J51" s="39">
        <v>2</v>
      </c>
      <c r="K51" s="32">
        <f>H51+J51</f>
        <v>14</v>
      </c>
      <c r="L51" s="19"/>
      <c r="M51" s="20"/>
      <c r="N51" s="19"/>
      <c r="O51" s="20"/>
      <c r="P51" s="38">
        <v>10</v>
      </c>
      <c r="Q51" s="38">
        <f>P51*2</f>
        <v>20</v>
      </c>
      <c r="R51" s="38">
        <f>113+333</f>
        <v>446</v>
      </c>
      <c r="S51" s="39">
        <v>4</v>
      </c>
      <c r="T51" s="32">
        <f>Q51+S51</f>
        <v>24</v>
      </c>
      <c r="U51" s="19"/>
      <c r="V51" s="20"/>
      <c r="W51" s="19"/>
      <c r="X51" s="20"/>
      <c r="Y51" s="38">
        <v>16</v>
      </c>
      <c r="Z51" s="38">
        <f>Y51*2</f>
        <v>32</v>
      </c>
      <c r="AA51" s="38">
        <f>287+995</f>
        <v>1282</v>
      </c>
      <c r="AB51" s="39">
        <v>12</v>
      </c>
      <c r="AC51" s="32">
        <f>Z51+AB51</f>
        <v>44</v>
      </c>
      <c r="AD51" s="3">
        <f t="shared" si="2"/>
        <v>82</v>
      </c>
      <c r="AF51" s="64" t="s">
        <v>1654</v>
      </c>
      <c r="AG51" s="64"/>
      <c r="AJ51" s="124" t="s">
        <v>1765</v>
      </c>
      <c r="AN51" s="124" t="s">
        <v>1871</v>
      </c>
      <c r="AT51" s="91"/>
      <c r="AU51" s="91"/>
      <c r="AZ51" s="92"/>
    </row>
    <row r="52" spans="1:52" ht="13.5" thickBot="1">
      <c r="A52" s="42">
        <v>9</v>
      </c>
      <c r="B52" s="256" t="s">
        <v>676</v>
      </c>
      <c r="C52" s="21"/>
      <c r="D52" s="22"/>
      <c r="E52" s="60">
        <v>81</v>
      </c>
      <c r="F52" s="61">
        <f>E52</f>
        <v>81</v>
      </c>
      <c r="G52" s="7"/>
      <c r="H52" s="7"/>
      <c r="I52" s="7"/>
      <c r="J52" s="29"/>
      <c r="K52" s="33">
        <f>F52</f>
        <v>81</v>
      </c>
      <c r="L52" s="21"/>
      <c r="M52" s="22"/>
      <c r="N52" s="60">
        <v>46</v>
      </c>
      <c r="O52" s="61">
        <f>N52</f>
        <v>46</v>
      </c>
      <c r="P52" s="7"/>
      <c r="Q52" s="7"/>
      <c r="R52" s="7"/>
      <c r="S52" s="29"/>
      <c r="T52" s="33">
        <f>O52</f>
        <v>46</v>
      </c>
      <c r="U52" s="21"/>
      <c r="V52" s="22"/>
      <c r="W52" s="60">
        <v>39</v>
      </c>
      <c r="X52" s="61">
        <f>W52</f>
        <v>39</v>
      </c>
      <c r="Y52" s="7"/>
      <c r="Z52" s="7"/>
      <c r="AA52" s="7"/>
      <c r="AB52" s="29"/>
      <c r="AC52" s="33">
        <f>X52</f>
        <v>39</v>
      </c>
      <c r="AD52" s="4">
        <f t="shared" si="2"/>
        <v>166</v>
      </c>
      <c r="AF52" s="124" t="s">
        <v>1655</v>
      </c>
      <c r="AG52" s="124"/>
      <c r="AJ52" s="124" t="s">
        <v>1766</v>
      </c>
      <c r="AN52" s="124" t="s">
        <v>1872</v>
      </c>
      <c r="AT52" s="91"/>
      <c r="AU52" s="91"/>
      <c r="AZ52" s="92"/>
    </row>
    <row r="53" spans="1:52" ht="12.75">
      <c r="A53" s="42">
        <v>10</v>
      </c>
      <c r="B53" s="231" t="s">
        <v>660</v>
      </c>
      <c r="C53" s="40">
        <v>5552</v>
      </c>
      <c r="D53" s="41">
        <v>55</v>
      </c>
      <c r="E53" s="17"/>
      <c r="F53" s="18"/>
      <c r="G53" s="10"/>
      <c r="H53" s="10"/>
      <c r="I53" s="10"/>
      <c r="J53" s="27"/>
      <c r="K53" s="31">
        <f>D53</f>
        <v>55</v>
      </c>
      <c r="L53" s="40">
        <v>1847</v>
      </c>
      <c r="M53" s="41">
        <v>18</v>
      </c>
      <c r="N53" s="17"/>
      <c r="O53" s="18"/>
      <c r="P53" s="10"/>
      <c r="Q53" s="10"/>
      <c r="R53" s="10"/>
      <c r="S53" s="27"/>
      <c r="T53" s="31">
        <f>M53</f>
        <v>18</v>
      </c>
      <c r="U53" s="40">
        <v>3430</v>
      </c>
      <c r="V53" s="41">
        <v>34</v>
      </c>
      <c r="W53" s="17"/>
      <c r="X53" s="18"/>
      <c r="Y53" s="10"/>
      <c r="Z53" s="10"/>
      <c r="AA53" s="10"/>
      <c r="AB53" s="27"/>
      <c r="AC53" s="31">
        <f>V53</f>
        <v>34</v>
      </c>
      <c r="AD53" s="5">
        <f t="shared" si="2"/>
        <v>107</v>
      </c>
      <c r="AF53" s="91" t="s">
        <v>1656</v>
      </c>
      <c r="AJ53" s="64" t="s">
        <v>1767</v>
      </c>
      <c r="AN53" s="91" t="s">
        <v>1873</v>
      </c>
      <c r="AT53" s="91"/>
      <c r="AU53" s="91"/>
      <c r="AZ53" s="92"/>
    </row>
    <row r="54" spans="1:52" ht="12.75">
      <c r="A54" s="42">
        <v>11</v>
      </c>
      <c r="B54" s="233" t="s">
        <v>661</v>
      </c>
      <c r="C54" s="19"/>
      <c r="D54" s="20"/>
      <c r="E54" s="19"/>
      <c r="F54" s="20"/>
      <c r="G54" s="38">
        <v>13</v>
      </c>
      <c r="H54" s="38">
        <f>G54*2</f>
        <v>26</v>
      </c>
      <c r="I54" s="38">
        <v>420</v>
      </c>
      <c r="J54" s="39">
        <v>4</v>
      </c>
      <c r="K54" s="32">
        <f>H54+J54</f>
        <v>30</v>
      </c>
      <c r="L54" s="19"/>
      <c r="M54" s="20"/>
      <c r="N54" s="19"/>
      <c r="O54" s="20"/>
      <c r="P54" s="38">
        <v>21</v>
      </c>
      <c r="Q54" s="38">
        <f>P54*2</f>
        <v>42</v>
      </c>
      <c r="R54" s="38">
        <f>60+1817</f>
        <v>1877</v>
      </c>
      <c r="S54" s="39">
        <v>18</v>
      </c>
      <c r="T54" s="32">
        <f>Q54+S54</f>
        <v>60</v>
      </c>
      <c r="U54" s="19"/>
      <c r="V54" s="20"/>
      <c r="W54" s="19"/>
      <c r="X54" s="20"/>
      <c r="Y54" s="38">
        <v>15</v>
      </c>
      <c r="Z54" s="38">
        <f>Y54*2</f>
        <v>30</v>
      </c>
      <c r="AA54" s="38">
        <f>1601+672</f>
        <v>2273</v>
      </c>
      <c r="AB54" s="39">
        <v>22</v>
      </c>
      <c r="AC54" s="32">
        <f>Z54+AB54</f>
        <v>52</v>
      </c>
      <c r="AD54" s="3">
        <f t="shared" si="2"/>
        <v>142</v>
      </c>
      <c r="AF54" s="124" t="s">
        <v>1657</v>
      </c>
      <c r="AG54" s="124"/>
      <c r="AJ54" s="124" t="s">
        <v>1768</v>
      </c>
      <c r="AN54" s="124" t="s">
        <v>1874</v>
      </c>
      <c r="AT54" s="91"/>
      <c r="AU54" s="91"/>
      <c r="AZ54" s="92"/>
    </row>
    <row r="55" spans="1:52" ht="13.5" thickBot="1">
      <c r="A55" s="42">
        <v>12</v>
      </c>
      <c r="B55" s="273" t="s">
        <v>687</v>
      </c>
      <c r="C55" s="21"/>
      <c r="D55" s="22"/>
      <c r="E55" s="60">
        <v>51</v>
      </c>
      <c r="F55" s="61">
        <f>E55</f>
        <v>51</v>
      </c>
      <c r="G55" s="7"/>
      <c r="H55" s="7"/>
      <c r="I55" s="7"/>
      <c r="J55" s="29"/>
      <c r="K55" s="33">
        <f>F55</f>
        <v>51</v>
      </c>
      <c r="L55" s="21"/>
      <c r="M55" s="22"/>
      <c r="N55" s="60">
        <v>60</v>
      </c>
      <c r="O55" s="61">
        <f>N55</f>
        <v>60</v>
      </c>
      <c r="P55" s="7"/>
      <c r="Q55" s="7"/>
      <c r="R55" s="7"/>
      <c r="S55" s="29"/>
      <c r="T55" s="33">
        <f>O55</f>
        <v>60</v>
      </c>
      <c r="U55" s="21"/>
      <c r="V55" s="22"/>
      <c r="W55" s="60">
        <v>41</v>
      </c>
      <c r="X55" s="61">
        <f>W55</f>
        <v>41</v>
      </c>
      <c r="Y55" s="7"/>
      <c r="Z55" s="7"/>
      <c r="AA55" s="7"/>
      <c r="AB55" s="29"/>
      <c r="AC55" s="33">
        <f>X55</f>
        <v>41</v>
      </c>
      <c r="AD55" s="4">
        <f t="shared" si="2"/>
        <v>152</v>
      </c>
      <c r="AF55" s="64" t="s">
        <v>1658</v>
      </c>
      <c r="AG55" s="64"/>
      <c r="AJ55" s="91" t="s">
        <v>1769</v>
      </c>
      <c r="AN55" s="91" t="s">
        <v>1875</v>
      </c>
      <c r="AT55" s="91"/>
      <c r="AU55" s="91"/>
      <c r="AZ55" s="92"/>
    </row>
    <row r="56" spans="1:52" ht="12.75">
      <c r="A56" s="42">
        <v>13</v>
      </c>
      <c r="B56" s="44" t="s">
        <v>351</v>
      </c>
      <c r="C56" s="40">
        <v>0</v>
      </c>
      <c r="D56" s="41">
        <v>0</v>
      </c>
      <c r="E56" s="17"/>
      <c r="F56" s="18"/>
      <c r="G56" s="10"/>
      <c r="H56" s="10"/>
      <c r="I56" s="10"/>
      <c r="J56" s="27"/>
      <c r="K56" s="31">
        <f>D56</f>
        <v>0</v>
      </c>
      <c r="L56" s="40">
        <v>0</v>
      </c>
      <c r="M56" s="41">
        <v>0</v>
      </c>
      <c r="N56" s="17"/>
      <c r="O56" s="18"/>
      <c r="P56" s="10"/>
      <c r="Q56" s="10"/>
      <c r="R56" s="10"/>
      <c r="S56" s="27"/>
      <c r="T56" s="31">
        <f>M56</f>
        <v>0</v>
      </c>
      <c r="U56" s="40">
        <v>0</v>
      </c>
      <c r="V56" s="41">
        <v>0</v>
      </c>
      <c r="W56" s="17"/>
      <c r="X56" s="18"/>
      <c r="Y56" s="10"/>
      <c r="Z56" s="10"/>
      <c r="AA56" s="10"/>
      <c r="AB56" s="27"/>
      <c r="AC56" s="31">
        <f>V56</f>
        <v>0</v>
      </c>
      <c r="AD56" s="5">
        <f t="shared" si="2"/>
        <v>0</v>
      </c>
      <c r="AF56" s="124" t="s">
        <v>1659</v>
      </c>
      <c r="AG56" s="124"/>
      <c r="AJ56" s="91" t="s">
        <v>1770</v>
      </c>
      <c r="AN56" s="64" t="s">
        <v>1876</v>
      </c>
      <c r="AT56" s="91"/>
      <c r="AU56" s="91"/>
      <c r="AZ56" s="92"/>
    </row>
    <row r="57" spans="1:52" ht="12.75">
      <c r="A57" s="42">
        <v>14</v>
      </c>
      <c r="B57" s="36" t="s">
        <v>352</v>
      </c>
      <c r="C57" s="19"/>
      <c r="D57" s="20"/>
      <c r="E57" s="19"/>
      <c r="F57" s="20"/>
      <c r="G57" s="38">
        <v>7</v>
      </c>
      <c r="H57" s="38">
        <f>G57*2</f>
        <v>14</v>
      </c>
      <c r="I57" s="38">
        <v>236</v>
      </c>
      <c r="J57" s="39">
        <v>2</v>
      </c>
      <c r="K57" s="32">
        <f>H57+J57</f>
        <v>16</v>
      </c>
      <c r="L57" s="19"/>
      <c r="M57" s="20"/>
      <c r="N57" s="19"/>
      <c r="O57" s="20"/>
      <c r="P57" s="38">
        <v>14</v>
      </c>
      <c r="Q57" s="38">
        <f>P57*2</f>
        <v>28</v>
      </c>
      <c r="R57" s="38">
        <f>76+942</f>
        <v>1018</v>
      </c>
      <c r="S57" s="39">
        <v>10</v>
      </c>
      <c r="T57" s="32">
        <f>Q57+S57</f>
        <v>38</v>
      </c>
      <c r="U57" s="19"/>
      <c r="V57" s="20"/>
      <c r="W57" s="19"/>
      <c r="X57" s="20"/>
      <c r="Y57" s="38">
        <v>22</v>
      </c>
      <c r="Z57" s="38">
        <f>Y57*2</f>
        <v>44</v>
      </c>
      <c r="AA57" s="38">
        <f>654+2361</f>
        <v>3015</v>
      </c>
      <c r="AB57" s="39">
        <v>30</v>
      </c>
      <c r="AC57" s="32">
        <f>Z57+AB57</f>
        <v>74</v>
      </c>
      <c r="AD57" s="3">
        <f t="shared" si="2"/>
        <v>128</v>
      </c>
      <c r="AF57" s="124" t="s">
        <v>1660</v>
      </c>
      <c r="AG57" s="124"/>
      <c r="AJ57" s="91" t="s">
        <v>1771</v>
      </c>
      <c r="AN57" s="64" t="s">
        <v>1877</v>
      </c>
      <c r="AT57" s="91"/>
      <c r="AU57" s="91"/>
      <c r="AZ57" s="92"/>
    </row>
    <row r="58" spans="1:52" ht="13.5" thickBot="1">
      <c r="A58" s="42">
        <v>15</v>
      </c>
      <c r="B58" s="37" t="s">
        <v>1630</v>
      </c>
      <c r="C58" s="21"/>
      <c r="D58" s="22"/>
      <c r="E58" s="60">
        <v>8</v>
      </c>
      <c r="F58" s="61">
        <f>E58</f>
        <v>8</v>
      </c>
      <c r="G58" s="7"/>
      <c r="H58" s="7"/>
      <c r="I58" s="7"/>
      <c r="J58" s="29"/>
      <c r="K58" s="33">
        <f>F58</f>
        <v>8</v>
      </c>
      <c r="L58" s="21"/>
      <c r="M58" s="22"/>
      <c r="N58" s="60">
        <v>20</v>
      </c>
      <c r="O58" s="61">
        <f>N58</f>
        <v>20</v>
      </c>
      <c r="P58" s="7"/>
      <c r="Q58" s="7"/>
      <c r="R58" s="7"/>
      <c r="S58" s="29"/>
      <c r="T58" s="33">
        <f>O58</f>
        <v>20</v>
      </c>
      <c r="U58" s="21"/>
      <c r="V58" s="22"/>
      <c r="W58" s="60">
        <v>17</v>
      </c>
      <c r="X58" s="61">
        <f>W58</f>
        <v>17</v>
      </c>
      <c r="Y58" s="7"/>
      <c r="Z58" s="7"/>
      <c r="AA58" s="7"/>
      <c r="AB58" s="29"/>
      <c r="AC58" s="33">
        <f>X58</f>
        <v>17</v>
      </c>
      <c r="AD58" s="4">
        <f t="shared" si="2"/>
        <v>45</v>
      </c>
      <c r="AF58" s="124" t="s">
        <v>1661</v>
      </c>
      <c r="AG58" s="124"/>
      <c r="AJ58" s="91" t="s">
        <v>1772</v>
      </c>
      <c r="AN58" s="64" t="s">
        <v>1878</v>
      </c>
      <c r="AT58" s="91"/>
      <c r="AU58" s="91"/>
      <c r="AZ58" s="92"/>
    </row>
    <row r="59" spans="1:52" ht="12.75">
      <c r="A59" s="42">
        <v>16</v>
      </c>
      <c r="B59" s="231" t="s">
        <v>1328</v>
      </c>
      <c r="C59" s="40">
        <v>0</v>
      </c>
      <c r="D59" s="41">
        <v>0</v>
      </c>
      <c r="E59" s="17"/>
      <c r="F59" s="18"/>
      <c r="G59" s="10"/>
      <c r="H59" s="10"/>
      <c r="I59" s="10"/>
      <c r="J59" s="27"/>
      <c r="K59" s="31">
        <f>D59</f>
        <v>0</v>
      </c>
      <c r="L59" s="40">
        <v>2159</v>
      </c>
      <c r="M59" s="41">
        <v>21</v>
      </c>
      <c r="N59" s="17"/>
      <c r="O59" s="18"/>
      <c r="P59" s="10"/>
      <c r="Q59" s="10"/>
      <c r="R59" s="10"/>
      <c r="S59" s="27"/>
      <c r="T59" s="31">
        <f>M59</f>
        <v>21</v>
      </c>
      <c r="U59" s="40">
        <v>5652</v>
      </c>
      <c r="V59" s="41">
        <v>56</v>
      </c>
      <c r="W59" s="17"/>
      <c r="X59" s="18"/>
      <c r="Y59" s="10"/>
      <c r="Z59" s="10"/>
      <c r="AA59" s="10"/>
      <c r="AB59" s="27"/>
      <c r="AC59" s="31">
        <f>V59</f>
        <v>56</v>
      </c>
      <c r="AD59" s="5">
        <f t="shared" si="2"/>
        <v>77</v>
      </c>
      <c r="AF59" s="91" t="s">
        <v>1662</v>
      </c>
      <c r="AJ59" s="64" t="s">
        <v>1773</v>
      </c>
      <c r="AN59" s="124" t="s">
        <v>1879</v>
      </c>
      <c r="AT59" s="91"/>
      <c r="AU59" s="91"/>
      <c r="AZ59" s="92"/>
    </row>
    <row r="60" spans="1:52" ht="12.75">
      <c r="A60" s="42">
        <v>17</v>
      </c>
      <c r="B60" s="233" t="s">
        <v>1326</v>
      </c>
      <c r="C60" s="19"/>
      <c r="D60" s="20"/>
      <c r="E60" s="19"/>
      <c r="F60" s="20"/>
      <c r="G60" s="38">
        <v>3</v>
      </c>
      <c r="H60" s="38">
        <f>G60*2</f>
        <v>6</v>
      </c>
      <c r="I60" s="38">
        <v>142</v>
      </c>
      <c r="J60" s="39">
        <v>1</v>
      </c>
      <c r="K60" s="32">
        <f>H60+J60</f>
        <v>7</v>
      </c>
      <c r="L60" s="19"/>
      <c r="M60" s="20"/>
      <c r="N60" s="19"/>
      <c r="O60" s="20"/>
      <c r="P60" s="38">
        <v>32</v>
      </c>
      <c r="Q60" s="38">
        <f>P60*2</f>
        <v>64</v>
      </c>
      <c r="R60" s="38">
        <f>196+2468</f>
        <v>2664</v>
      </c>
      <c r="S60" s="39">
        <v>26</v>
      </c>
      <c r="T60" s="32">
        <f>Q60+S60</f>
        <v>90</v>
      </c>
      <c r="U60" s="19"/>
      <c r="V60" s="20"/>
      <c r="W60" s="19"/>
      <c r="X60" s="20"/>
      <c r="Y60" s="38">
        <v>2</v>
      </c>
      <c r="Z60" s="38">
        <f>Y60*2</f>
        <v>4</v>
      </c>
      <c r="AA60" s="38">
        <v>101</v>
      </c>
      <c r="AB60" s="39">
        <v>1</v>
      </c>
      <c r="AC60" s="32">
        <f>Z60+AB60</f>
        <v>5</v>
      </c>
      <c r="AD60" s="3">
        <f t="shared" si="2"/>
        <v>102</v>
      </c>
      <c r="AF60" s="64" t="s">
        <v>1663</v>
      </c>
      <c r="AG60" s="64"/>
      <c r="AJ60" s="64" t="s">
        <v>1774</v>
      </c>
      <c r="AN60" s="64" t="s">
        <v>1880</v>
      </c>
      <c r="AT60" s="91"/>
      <c r="AU60" s="91"/>
      <c r="AZ60" s="92"/>
    </row>
    <row r="61" spans="1:52" ht="16.5" thickBot="1">
      <c r="A61" s="42">
        <v>18</v>
      </c>
      <c r="B61" s="273" t="s">
        <v>1327</v>
      </c>
      <c r="C61" s="257"/>
      <c r="D61" s="258"/>
      <c r="E61" s="259">
        <v>38</v>
      </c>
      <c r="F61" s="260">
        <f>E61</f>
        <v>38</v>
      </c>
      <c r="G61" s="261"/>
      <c r="H61" s="261"/>
      <c r="I61" s="261"/>
      <c r="J61" s="262"/>
      <c r="K61" s="263">
        <f>F61</f>
        <v>38</v>
      </c>
      <c r="L61" s="257"/>
      <c r="M61" s="258"/>
      <c r="N61" s="259">
        <v>68</v>
      </c>
      <c r="O61" s="260">
        <f>N61</f>
        <v>68</v>
      </c>
      <c r="P61" s="261"/>
      <c r="Q61" s="261"/>
      <c r="R61" s="261"/>
      <c r="S61" s="262"/>
      <c r="T61" s="263">
        <f>O61</f>
        <v>68</v>
      </c>
      <c r="U61" s="257"/>
      <c r="V61" s="258"/>
      <c r="W61" s="259">
        <v>19</v>
      </c>
      <c r="X61" s="260">
        <f>W61</f>
        <v>19</v>
      </c>
      <c r="Y61" s="261"/>
      <c r="Z61" s="261"/>
      <c r="AA61" s="261"/>
      <c r="AB61" s="262"/>
      <c r="AC61" s="263">
        <f>X61</f>
        <v>19</v>
      </c>
      <c r="AD61" s="264">
        <f t="shared" si="2"/>
        <v>125</v>
      </c>
      <c r="AF61" s="124" t="s">
        <v>1664</v>
      </c>
      <c r="AG61" s="124"/>
      <c r="AJ61" s="64" t="s">
        <v>1775</v>
      </c>
      <c r="AN61" s="124" t="s">
        <v>1881</v>
      </c>
      <c r="AT61" s="91"/>
      <c r="AU61" s="91"/>
      <c r="AX61" s="113"/>
      <c r="AZ61" s="92"/>
    </row>
    <row r="62" spans="1:52" ht="12.75">
      <c r="A62" s="42">
        <v>19</v>
      </c>
      <c r="B62" s="44" t="s">
        <v>350</v>
      </c>
      <c r="C62" s="265">
        <v>3516</v>
      </c>
      <c r="D62" s="266">
        <v>35</v>
      </c>
      <c r="E62" s="267"/>
      <c r="F62" s="268"/>
      <c r="G62" s="269"/>
      <c r="H62" s="269"/>
      <c r="I62" s="269"/>
      <c r="J62" s="270"/>
      <c r="K62" s="271">
        <f>D62</f>
        <v>35</v>
      </c>
      <c r="L62" s="265">
        <v>2001</v>
      </c>
      <c r="M62" s="266">
        <v>20</v>
      </c>
      <c r="N62" s="267"/>
      <c r="O62" s="268"/>
      <c r="P62" s="269"/>
      <c r="Q62" s="269"/>
      <c r="R62" s="269"/>
      <c r="S62" s="270"/>
      <c r="T62" s="271">
        <f>M62</f>
        <v>20</v>
      </c>
      <c r="U62" s="265">
        <v>2578</v>
      </c>
      <c r="V62" s="266">
        <v>25</v>
      </c>
      <c r="W62" s="267"/>
      <c r="X62" s="268"/>
      <c r="Y62" s="269"/>
      <c r="Z62" s="269"/>
      <c r="AA62" s="269"/>
      <c r="AB62" s="270"/>
      <c r="AC62" s="271">
        <f>V62</f>
        <v>25</v>
      </c>
      <c r="AD62" s="5">
        <f t="shared" si="2"/>
        <v>80</v>
      </c>
      <c r="AF62" s="124" t="s">
        <v>1665</v>
      </c>
      <c r="AG62" s="124"/>
      <c r="AJ62" s="64" t="s">
        <v>1776</v>
      </c>
      <c r="AN62" s="64" t="s">
        <v>1882</v>
      </c>
      <c r="AT62" s="91"/>
      <c r="AU62" s="91"/>
      <c r="AZ62" s="92"/>
    </row>
    <row r="63" spans="1:52" ht="12.75">
      <c r="A63" s="42">
        <v>20</v>
      </c>
      <c r="B63" s="36" t="s">
        <v>1982</v>
      </c>
      <c r="C63" s="19"/>
      <c r="D63" s="20"/>
      <c r="E63" s="19"/>
      <c r="F63" s="20"/>
      <c r="G63" s="38">
        <v>3</v>
      </c>
      <c r="H63" s="38">
        <f>G63*2</f>
        <v>6</v>
      </c>
      <c r="I63" s="38">
        <v>217</v>
      </c>
      <c r="J63" s="39">
        <v>2</v>
      </c>
      <c r="K63" s="32">
        <f>H63+J63</f>
        <v>8</v>
      </c>
      <c r="L63" s="19"/>
      <c r="M63" s="20"/>
      <c r="N63" s="19"/>
      <c r="O63" s="20"/>
      <c r="P63" s="38">
        <v>29</v>
      </c>
      <c r="Q63" s="38">
        <f>P63*2</f>
        <v>58</v>
      </c>
      <c r="R63" s="38">
        <f>242+1808</f>
        <v>2050</v>
      </c>
      <c r="S63" s="39">
        <v>20</v>
      </c>
      <c r="T63" s="32">
        <f>Q63+S63</f>
        <v>78</v>
      </c>
      <c r="U63" s="19"/>
      <c r="V63" s="20"/>
      <c r="W63" s="19"/>
      <c r="X63" s="20"/>
      <c r="Y63" s="38">
        <v>7</v>
      </c>
      <c r="Z63" s="38">
        <f>Y63*2</f>
        <v>14</v>
      </c>
      <c r="AA63" s="38">
        <f>891+167</f>
        <v>1058</v>
      </c>
      <c r="AB63" s="39">
        <v>10</v>
      </c>
      <c r="AC63" s="32">
        <f>Z63+AB63</f>
        <v>24</v>
      </c>
      <c r="AD63" s="3">
        <f t="shared" si="2"/>
        <v>110</v>
      </c>
      <c r="AF63" s="91" t="s">
        <v>1666</v>
      </c>
      <c r="AJ63" s="124" t="s">
        <v>1777</v>
      </c>
      <c r="AN63" s="64" t="s">
        <v>1883</v>
      </c>
      <c r="AT63" s="91"/>
      <c r="AU63" s="91"/>
      <c r="AZ63" s="92"/>
    </row>
    <row r="64" spans="1:52" ht="13.5" thickBot="1">
      <c r="A64" s="42">
        <v>21</v>
      </c>
      <c r="B64" s="37" t="s">
        <v>353</v>
      </c>
      <c r="C64" s="21"/>
      <c r="D64" s="22"/>
      <c r="E64" s="60">
        <v>30</v>
      </c>
      <c r="F64" s="61">
        <f>E64</f>
        <v>30</v>
      </c>
      <c r="G64" s="7"/>
      <c r="H64" s="7"/>
      <c r="I64" s="7"/>
      <c r="J64" s="29"/>
      <c r="K64" s="33">
        <f>F64</f>
        <v>30</v>
      </c>
      <c r="L64" s="21"/>
      <c r="M64" s="22"/>
      <c r="N64" s="60">
        <v>37</v>
      </c>
      <c r="O64" s="61">
        <f>N64</f>
        <v>37</v>
      </c>
      <c r="P64" s="7"/>
      <c r="Q64" s="7"/>
      <c r="R64" s="7"/>
      <c r="S64" s="29"/>
      <c r="T64" s="33">
        <f>O64</f>
        <v>37</v>
      </c>
      <c r="U64" s="21"/>
      <c r="V64" s="22"/>
      <c r="W64" s="60">
        <v>21</v>
      </c>
      <c r="X64" s="61">
        <f>W64</f>
        <v>21</v>
      </c>
      <c r="Y64" s="7"/>
      <c r="Z64" s="7"/>
      <c r="AA64" s="7"/>
      <c r="AB64" s="29"/>
      <c r="AC64" s="33">
        <f>X64</f>
        <v>21</v>
      </c>
      <c r="AD64" s="4">
        <f t="shared" si="2"/>
        <v>88</v>
      </c>
      <c r="AF64" s="91" t="s">
        <v>1667</v>
      </c>
      <c r="AJ64" s="91" t="s">
        <v>1778</v>
      </c>
      <c r="AN64" s="91" t="s">
        <v>1778</v>
      </c>
      <c r="AT64" s="91"/>
      <c r="AU64" s="91"/>
      <c r="AZ64" s="92"/>
    </row>
    <row r="65" spans="1:52" ht="12.75">
      <c r="A65" s="42">
        <v>22</v>
      </c>
      <c r="B65" s="231" t="s">
        <v>1981</v>
      </c>
      <c r="C65" s="265">
        <v>4604</v>
      </c>
      <c r="D65" s="266">
        <v>46</v>
      </c>
      <c r="E65" s="267"/>
      <c r="F65" s="268"/>
      <c r="G65" s="269"/>
      <c r="H65" s="269"/>
      <c r="I65" s="269"/>
      <c r="J65" s="270"/>
      <c r="K65" s="271">
        <f>D65</f>
        <v>46</v>
      </c>
      <c r="L65" s="265">
        <v>2867</v>
      </c>
      <c r="M65" s="266">
        <v>28</v>
      </c>
      <c r="N65" s="267"/>
      <c r="O65" s="268"/>
      <c r="P65" s="269"/>
      <c r="Q65" s="269"/>
      <c r="R65" s="269"/>
      <c r="S65" s="270"/>
      <c r="T65" s="271">
        <f>M65</f>
        <v>28</v>
      </c>
      <c r="U65" s="265">
        <v>3041</v>
      </c>
      <c r="V65" s="266">
        <v>30</v>
      </c>
      <c r="W65" s="267"/>
      <c r="X65" s="268"/>
      <c r="Y65" s="269"/>
      <c r="Z65" s="269"/>
      <c r="AA65" s="269"/>
      <c r="AB65" s="270"/>
      <c r="AC65" s="271">
        <f>V65</f>
        <v>30</v>
      </c>
      <c r="AD65" s="5">
        <f t="shared" si="2"/>
        <v>104</v>
      </c>
      <c r="AF65" s="91" t="s">
        <v>990</v>
      </c>
      <c r="AJ65" s="91" t="s">
        <v>18</v>
      </c>
      <c r="AN65" s="91" t="s">
        <v>18</v>
      </c>
      <c r="AT65" s="91"/>
      <c r="AU65" s="91"/>
      <c r="AZ65" s="92"/>
    </row>
    <row r="66" spans="1:52" ht="12.75">
      <c r="A66" s="42">
        <v>23</v>
      </c>
      <c r="B66" s="233" t="s">
        <v>1980</v>
      </c>
      <c r="C66" s="19"/>
      <c r="D66" s="20"/>
      <c r="E66" s="19"/>
      <c r="F66" s="20"/>
      <c r="G66" s="38">
        <v>0</v>
      </c>
      <c r="H66" s="38">
        <f>G66*2</f>
        <v>0</v>
      </c>
      <c r="I66" s="38">
        <v>0</v>
      </c>
      <c r="J66" s="39">
        <v>0</v>
      </c>
      <c r="K66" s="32">
        <f>H66+J66</f>
        <v>0</v>
      </c>
      <c r="L66" s="19"/>
      <c r="M66" s="20"/>
      <c r="N66" s="19"/>
      <c r="O66" s="20"/>
      <c r="P66" s="38">
        <v>0</v>
      </c>
      <c r="Q66" s="38">
        <f>P66*2</f>
        <v>0</v>
      </c>
      <c r="R66" s="38">
        <v>0</v>
      </c>
      <c r="S66" s="39">
        <v>0</v>
      </c>
      <c r="T66" s="32">
        <f>Q66+S66</f>
        <v>0</v>
      </c>
      <c r="U66" s="19"/>
      <c r="V66" s="20"/>
      <c r="W66" s="19"/>
      <c r="X66" s="20"/>
      <c r="Y66" s="38">
        <v>0</v>
      </c>
      <c r="Z66" s="38">
        <f>Y66*2</f>
        <v>0</v>
      </c>
      <c r="AA66" s="38">
        <v>0</v>
      </c>
      <c r="AB66" s="39">
        <v>0</v>
      </c>
      <c r="AC66" s="32">
        <f>Z66+AB66</f>
        <v>0</v>
      </c>
      <c r="AD66" s="3">
        <f t="shared" si="2"/>
        <v>0</v>
      </c>
      <c r="AF66" s="91" t="s">
        <v>18</v>
      </c>
      <c r="AJ66" s="91" t="s">
        <v>1779</v>
      </c>
      <c r="AN66" s="91" t="s">
        <v>1884</v>
      </c>
      <c r="AT66" s="91"/>
      <c r="AU66" s="91"/>
      <c r="AZ66" s="92"/>
    </row>
    <row r="67" spans="1:52" ht="13.5" thickBot="1">
      <c r="A67" s="272">
        <v>24</v>
      </c>
      <c r="B67" s="273" t="s">
        <v>1979</v>
      </c>
      <c r="C67" s="21"/>
      <c r="D67" s="22"/>
      <c r="E67" s="60">
        <v>41</v>
      </c>
      <c r="F67" s="61">
        <f>E67</f>
        <v>41</v>
      </c>
      <c r="G67" s="7"/>
      <c r="H67" s="7"/>
      <c r="I67" s="7"/>
      <c r="J67" s="29"/>
      <c r="K67" s="33">
        <f>F67</f>
        <v>41</v>
      </c>
      <c r="L67" s="21"/>
      <c r="M67" s="22"/>
      <c r="N67" s="60">
        <v>37</v>
      </c>
      <c r="O67" s="61">
        <f>N67</f>
        <v>37</v>
      </c>
      <c r="P67" s="7"/>
      <c r="Q67" s="7"/>
      <c r="R67" s="7"/>
      <c r="S67" s="29"/>
      <c r="T67" s="33">
        <f>O67</f>
        <v>37</v>
      </c>
      <c r="U67" s="21"/>
      <c r="V67" s="22"/>
      <c r="W67" s="60">
        <v>20</v>
      </c>
      <c r="X67" s="61">
        <f>W67</f>
        <v>20</v>
      </c>
      <c r="Y67" s="7"/>
      <c r="Z67" s="7"/>
      <c r="AA67" s="7"/>
      <c r="AB67" s="29"/>
      <c r="AC67" s="33">
        <f>X67</f>
        <v>20</v>
      </c>
      <c r="AD67" s="4">
        <f t="shared" si="2"/>
        <v>98</v>
      </c>
      <c r="AF67" s="91" t="s">
        <v>1668</v>
      </c>
      <c r="AJ67" s="307" t="s">
        <v>1780</v>
      </c>
      <c r="AK67" s="307"/>
      <c r="AN67" s="91" t="s">
        <v>1885</v>
      </c>
      <c r="AT67" s="91"/>
      <c r="AU67" s="91"/>
      <c r="AZ67" s="92"/>
    </row>
    <row r="68" spans="1:52" ht="12.75">
      <c r="A68" s="63"/>
      <c r="B68" s="63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14"/>
      <c r="AF68" s="91" t="s">
        <v>1058</v>
      </c>
      <c r="AJ68" s="91" t="s">
        <v>1781</v>
      </c>
      <c r="AN68" s="307" t="s">
        <v>1886</v>
      </c>
      <c r="AO68" s="307"/>
      <c r="AT68" s="91"/>
      <c r="AU68" s="91"/>
      <c r="AZ68" s="92"/>
    </row>
    <row r="69" spans="32:52" ht="12.75">
      <c r="AF69" s="91" t="s">
        <v>1669</v>
      </c>
      <c r="AJ69" s="307" t="s">
        <v>1782</v>
      </c>
      <c r="AK69" s="307"/>
      <c r="AN69" s="307" t="s">
        <v>1887</v>
      </c>
      <c r="AO69" s="307"/>
      <c r="AT69" s="91"/>
      <c r="AU69" s="91"/>
      <c r="AZ69" s="91"/>
    </row>
    <row r="70" spans="2:40" s="91" customFormat="1" ht="12.75">
      <c r="B70" s="151" t="s">
        <v>373</v>
      </c>
      <c r="AF70" s="91" t="s">
        <v>1670</v>
      </c>
      <c r="AJ70" s="91" t="s">
        <v>1783</v>
      </c>
      <c r="AN70" s="91" t="s">
        <v>995</v>
      </c>
    </row>
    <row r="71" spans="5:52" ht="13.5" thickBot="1">
      <c r="E71" s="64"/>
      <c r="N71" s="64"/>
      <c r="W71" s="64"/>
      <c r="AF71" s="91" t="s">
        <v>473</v>
      </c>
      <c r="AJ71" s="124" t="s">
        <v>138</v>
      </c>
      <c r="AN71" s="91" t="s">
        <v>1888</v>
      </c>
      <c r="AT71" s="91"/>
      <c r="AU71" s="91"/>
      <c r="AZ71" s="91"/>
    </row>
    <row r="72" spans="1:52" ht="37.5" customHeight="1" thickBot="1">
      <c r="A72" s="71"/>
      <c r="B72" s="72" t="s">
        <v>37</v>
      </c>
      <c r="C72" s="73"/>
      <c r="D72" s="74" t="s">
        <v>40</v>
      </c>
      <c r="E72" s="75" t="s">
        <v>38</v>
      </c>
      <c r="G72" s="93" t="s">
        <v>39</v>
      </c>
      <c r="H72" s="94"/>
      <c r="L72" s="71"/>
      <c r="M72" s="80" t="s">
        <v>42</v>
      </c>
      <c r="N72" s="81" t="s">
        <v>38</v>
      </c>
      <c r="U72" s="71"/>
      <c r="V72" s="80" t="s">
        <v>43</v>
      </c>
      <c r="W72" s="81" t="s">
        <v>38</v>
      </c>
      <c r="AD72" s="75" t="s">
        <v>41</v>
      </c>
      <c r="AF72" s="91" t="s">
        <v>1671</v>
      </c>
      <c r="AJ72" s="91" t="s">
        <v>1784</v>
      </c>
      <c r="AN72" s="91" t="s">
        <v>1889</v>
      </c>
      <c r="AT72" s="91"/>
      <c r="AU72" s="91"/>
      <c r="AZ72" s="91"/>
    </row>
    <row r="73" spans="1:52" ht="12.75">
      <c r="A73" s="55">
        <v>1</v>
      </c>
      <c r="B73" s="153" t="s">
        <v>359</v>
      </c>
      <c r="C73" s="85"/>
      <c r="D73" s="69">
        <f>K44+K45+K46</f>
        <v>74</v>
      </c>
      <c r="E73" s="70">
        <v>6</v>
      </c>
      <c r="G73" s="90" t="s">
        <v>10</v>
      </c>
      <c r="H73" s="91"/>
      <c r="I73" s="92"/>
      <c r="L73" s="55">
        <v>1</v>
      </c>
      <c r="M73" s="69">
        <f>T44+T45+T46</f>
        <v>182</v>
      </c>
      <c r="N73" s="79">
        <v>12</v>
      </c>
      <c r="U73" s="274">
        <v>1</v>
      </c>
      <c r="V73" s="69">
        <f>AC44+AC45+AC46</f>
        <v>74</v>
      </c>
      <c r="W73" s="79">
        <v>5</v>
      </c>
      <c r="AD73" s="82">
        <f aca="true" t="shared" si="3" ref="AD73:AD79">W73+N73+E73</f>
        <v>23</v>
      </c>
      <c r="AF73" s="91" t="s">
        <v>1672</v>
      </c>
      <c r="AJ73" s="124" t="s">
        <v>1785</v>
      </c>
      <c r="AK73" s="124"/>
      <c r="AN73" s="91" t="s">
        <v>1890</v>
      </c>
      <c r="AT73" s="91"/>
      <c r="AU73" s="91"/>
      <c r="AZ73" s="91"/>
    </row>
    <row r="74" spans="1:52" ht="12.75">
      <c r="A74" s="56">
        <v>2</v>
      </c>
      <c r="B74" s="154" t="s">
        <v>48</v>
      </c>
      <c r="C74" s="86"/>
      <c r="D74" s="65">
        <f>K47+K48+K49</f>
        <v>56</v>
      </c>
      <c r="E74" s="67">
        <v>4</v>
      </c>
      <c r="G74" s="90" t="s">
        <v>11</v>
      </c>
      <c r="H74" s="91"/>
      <c r="I74" s="92"/>
      <c r="L74" s="56">
        <v>2</v>
      </c>
      <c r="M74" s="65">
        <f>T47+T48+T49</f>
        <v>25</v>
      </c>
      <c r="N74" s="77">
        <v>2</v>
      </c>
      <c r="U74" s="56">
        <v>2</v>
      </c>
      <c r="V74" s="65">
        <f>AC47+AC48+AC49</f>
        <v>67</v>
      </c>
      <c r="W74" s="77">
        <v>3</v>
      </c>
      <c r="AD74" s="70">
        <f t="shared" si="3"/>
        <v>9</v>
      </c>
      <c r="AF74" s="91" t="s">
        <v>1673</v>
      </c>
      <c r="AJ74" s="124" t="s">
        <v>1786</v>
      </c>
      <c r="AK74" s="124"/>
      <c r="AN74" s="91" t="s">
        <v>1891</v>
      </c>
      <c r="AT74" s="91"/>
      <c r="AU74" s="91"/>
      <c r="AZ74" s="91"/>
    </row>
    <row r="75" spans="1:52" ht="12.75">
      <c r="A75" s="56">
        <v>3</v>
      </c>
      <c r="B75" s="154" t="s">
        <v>662</v>
      </c>
      <c r="C75" s="86"/>
      <c r="D75" s="65">
        <f>K50+K51+K52</f>
        <v>176</v>
      </c>
      <c r="E75" s="67">
        <v>12</v>
      </c>
      <c r="G75" s="90" t="s">
        <v>12</v>
      </c>
      <c r="H75" s="91"/>
      <c r="I75" s="92"/>
      <c r="L75" s="56">
        <v>3</v>
      </c>
      <c r="M75" s="65">
        <f>T50+T51+T52</f>
        <v>107</v>
      </c>
      <c r="N75" s="77">
        <v>5</v>
      </c>
      <c r="U75" s="56">
        <v>3</v>
      </c>
      <c r="V75" s="65">
        <f>AC50+AC51+AC52</f>
        <v>98</v>
      </c>
      <c r="W75" s="77">
        <v>10</v>
      </c>
      <c r="AD75" s="70">
        <f t="shared" si="3"/>
        <v>27</v>
      </c>
      <c r="AF75" s="91" t="s">
        <v>1674</v>
      </c>
      <c r="AJ75" s="124" t="s">
        <v>485</v>
      </c>
      <c r="AN75" s="124" t="s">
        <v>57</v>
      </c>
      <c r="AT75" s="91"/>
      <c r="AU75" s="91"/>
      <c r="AZ75" s="91"/>
    </row>
    <row r="76" spans="1:52" ht="12.75">
      <c r="A76" s="56">
        <v>4</v>
      </c>
      <c r="B76" s="110" t="s">
        <v>663</v>
      </c>
      <c r="C76" s="86"/>
      <c r="D76" s="65">
        <f>K53+K54+K55</f>
        <v>136</v>
      </c>
      <c r="E76" s="67">
        <v>10</v>
      </c>
      <c r="G76" s="90" t="s">
        <v>13</v>
      </c>
      <c r="H76" s="91"/>
      <c r="I76" s="92"/>
      <c r="J76" s="9"/>
      <c r="K76" s="9"/>
      <c r="L76" s="56">
        <v>4</v>
      </c>
      <c r="M76" s="65">
        <f>T53+T54+T55</f>
        <v>138</v>
      </c>
      <c r="N76" s="77">
        <v>8</v>
      </c>
      <c r="U76" s="56">
        <v>4</v>
      </c>
      <c r="V76" s="65">
        <f>AC53+AC54+AC55</f>
        <v>127</v>
      </c>
      <c r="W76" s="77">
        <v>12</v>
      </c>
      <c r="AC76" s="63"/>
      <c r="AD76" s="70">
        <f t="shared" si="3"/>
        <v>30</v>
      </c>
      <c r="AF76" s="91" t="s">
        <v>1675</v>
      </c>
      <c r="AJ76" s="91" t="s">
        <v>1787</v>
      </c>
      <c r="AN76" s="91" t="s">
        <v>1892</v>
      </c>
      <c r="AT76" s="91"/>
      <c r="AU76" s="91"/>
      <c r="AZ76" s="91"/>
    </row>
    <row r="77" spans="1:52" ht="12.75">
      <c r="A77" s="56">
        <v>5</v>
      </c>
      <c r="B77" s="154" t="s">
        <v>360</v>
      </c>
      <c r="C77" s="86"/>
      <c r="D77" s="65">
        <f>K56+K57+K58</f>
        <v>24</v>
      </c>
      <c r="E77" s="67">
        <v>2</v>
      </c>
      <c r="G77" s="90" t="s">
        <v>14</v>
      </c>
      <c r="H77" s="91"/>
      <c r="I77" s="92"/>
      <c r="J77" s="9"/>
      <c r="K77" s="9"/>
      <c r="L77" s="56">
        <v>5</v>
      </c>
      <c r="M77" s="65">
        <f>T56+T57+T58</f>
        <v>58</v>
      </c>
      <c r="N77" s="77">
        <v>3</v>
      </c>
      <c r="U77" s="56">
        <v>5</v>
      </c>
      <c r="V77" s="65">
        <f>AC56+AC57+AC58</f>
        <v>91</v>
      </c>
      <c r="W77" s="77">
        <v>8</v>
      </c>
      <c r="AC77" s="63"/>
      <c r="AD77" s="70">
        <f t="shared" si="3"/>
        <v>13</v>
      </c>
      <c r="AF77" s="91" t="s">
        <v>1676</v>
      </c>
      <c r="AJ77" s="124" t="s">
        <v>1788</v>
      </c>
      <c r="AK77" s="124"/>
      <c r="AN77" s="91" t="s">
        <v>1893</v>
      </c>
      <c r="AT77" s="91"/>
      <c r="AU77" s="91"/>
      <c r="AZ77" s="91"/>
    </row>
    <row r="78" spans="1:52" ht="12.75">
      <c r="A78" s="56">
        <v>6</v>
      </c>
      <c r="B78" s="154" t="s">
        <v>1333</v>
      </c>
      <c r="C78" s="86"/>
      <c r="D78" s="65">
        <f>K59+K60+K61</f>
        <v>45</v>
      </c>
      <c r="E78" s="67">
        <v>3</v>
      </c>
      <c r="G78" s="90" t="s">
        <v>664</v>
      </c>
      <c r="H78" s="91"/>
      <c r="I78" s="91"/>
      <c r="J78" s="9"/>
      <c r="K78" s="9"/>
      <c r="L78" s="56">
        <v>6</v>
      </c>
      <c r="M78" s="65">
        <f>T59+T60+T61</f>
        <v>179</v>
      </c>
      <c r="N78" s="77">
        <v>10</v>
      </c>
      <c r="U78" s="56">
        <v>6</v>
      </c>
      <c r="V78" s="65">
        <f>AC59+AC60+AC61</f>
        <v>80</v>
      </c>
      <c r="W78" s="77">
        <v>6</v>
      </c>
      <c r="AC78" s="63"/>
      <c r="AD78" s="70">
        <f t="shared" si="3"/>
        <v>19</v>
      </c>
      <c r="AF78" s="64" t="s">
        <v>411</v>
      </c>
      <c r="AJ78" s="91" t="s">
        <v>1789</v>
      </c>
      <c r="AN78" s="91" t="s">
        <v>1894</v>
      </c>
      <c r="AT78" s="91"/>
      <c r="AU78" s="91"/>
      <c r="AZ78" s="91"/>
    </row>
    <row r="79" spans="1:52" ht="12.75">
      <c r="A79" s="56">
        <v>7</v>
      </c>
      <c r="B79" s="154" t="s">
        <v>361</v>
      </c>
      <c r="C79" s="86"/>
      <c r="D79" s="66">
        <f>K64+K63+K62</f>
        <v>73</v>
      </c>
      <c r="E79" s="67">
        <v>5</v>
      </c>
      <c r="G79" s="90" t="s">
        <v>665</v>
      </c>
      <c r="H79" s="91"/>
      <c r="I79" s="91"/>
      <c r="J79" s="9"/>
      <c r="K79" s="9"/>
      <c r="L79" s="56">
        <v>7</v>
      </c>
      <c r="M79" s="66">
        <f>T64+T63+T62</f>
        <v>135</v>
      </c>
      <c r="N79" s="77">
        <v>6</v>
      </c>
      <c r="U79" s="56">
        <v>7</v>
      </c>
      <c r="V79" s="66">
        <f>AC64+AC63+AC62</f>
        <v>70</v>
      </c>
      <c r="W79" s="77">
        <v>4</v>
      </c>
      <c r="AC79" s="63"/>
      <c r="AD79" s="70">
        <f t="shared" si="3"/>
        <v>15</v>
      </c>
      <c r="AF79" s="91" t="s">
        <v>1677</v>
      </c>
      <c r="AJ79" s="124" t="s">
        <v>1790</v>
      </c>
      <c r="AK79" s="124"/>
      <c r="AN79" s="124" t="s">
        <v>1895</v>
      </c>
      <c r="AO79" s="124"/>
      <c r="AP79" s="124"/>
      <c r="AT79" s="91"/>
      <c r="AU79" s="91"/>
      <c r="AZ79" s="91"/>
    </row>
    <row r="80" spans="1:52" ht="13.5" thickBot="1">
      <c r="A80" s="57">
        <v>8</v>
      </c>
      <c r="B80" s="62" t="s">
        <v>1624</v>
      </c>
      <c r="C80" s="87"/>
      <c r="D80" s="76">
        <f>K65+K66+K67</f>
        <v>87</v>
      </c>
      <c r="E80" s="68">
        <v>8</v>
      </c>
      <c r="I80" s="9"/>
      <c r="J80" s="9"/>
      <c r="K80" s="9"/>
      <c r="L80" s="57">
        <v>8</v>
      </c>
      <c r="M80" s="76">
        <f>T65+T67+T66</f>
        <v>65</v>
      </c>
      <c r="N80" s="78">
        <v>4</v>
      </c>
      <c r="U80" s="57">
        <v>8</v>
      </c>
      <c r="V80" s="76">
        <f>AC65+AC66+AC67</f>
        <v>50</v>
      </c>
      <c r="W80" s="78">
        <v>2</v>
      </c>
      <c r="AC80" s="8"/>
      <c r="AD80" s="70">
        <f>W80+N80+E80</f>
        <v>14</v>
      </c>
      <c r="AF80" s="91" t="s">
        <v>1678</v>
      </c>
      <c r="AJ80" s="124" t="s">
        <v>1067</v>
      </c>
      <c r="AN80" s="124" t="s">
        <v>1896</v>
      </c>
      <c r="AO80" s="124"/>
      <c r="AP80" s="124"/>
      <c r="AT80" s="91"/>
      <c r="AU80" s="91"/>
      <c r="AZ80" s="91"/>
    </row>
    <row r="81" spans="7:52" ht="12.75">
      <c r="G81" s="90" t="s">
        <v>16</v>
      </c>
      <c r="H81" s="91"/>
      <c r="I81" s="9"/>
      <c r="J81" s="9"/>
      <c r="K81" s="9"/>
      <c r="AC81" s="8"/>
      <c r="AF81" s="91" t="s">
        <v>1679</v>
      </c>
      <c r="AJ81" s="91" t="s">
        <v>1791</v>
      </c>
      <c r="AN81" s="124" t="s">
        <v>485</v>
      </c>
      <c r="AT81" s="91"/>
      <c r="AU81" s="91"/>
      <c r="AZ81" s="91"/>
    </row>
    <row r="82" spans="9:52" ht="12.75">
      <c r="I82" s="9"/>
      <c r="J82" s="9"/>
      <c r="K82" s="9"/>
      <c r="AC82" s="63"/>
      <c r="AF82" s="91" t="s">
        <v>1680</v>
      </c>
      <c r="AJ82" s="124" t="s">
        <v>1792</v>
      </c>
      <c r="AK82" s="124"/>
      <c r="AN82" s="91" t="s">
        <v>1897</v>
      </c>
      <c r="AT82" s="91"/>
      <c r="AU82" s="91"/>
      <c r="AZ82" s="91"/>
    </row>
    <row r="83" spans="1:52" ht="18">
      <c r="A83" s="103"/>
      <c r="B83" s="103" t="s">
        <v>372</v>
      </c>
      <c r="C83" s="46"/>
      <c r="D83" s="46"/>
      <c r="E83" s="46"/>
      <c r="F83" s="46"/>
      <c r="AC83" s="63"/>
      <c r="AF83" s="91" t="s">
        <v>1681</v>
      </c>
      <c r="AJ83" s="91" t="s">
        <v>1793</v>
      </c>
      <c r="AN83" s="91" t="s">
        <v>1139</v>
      </c>
      <c r="AT83" s="91"/>
      <c r="AU83" s="91"/>
      <c r="AZ83" s="91"/>
    </row>
    <row r="84" spans="1:52" ht="18.75" thickBot="1">
      <c r="A84" s="101" t="s">
        <v>30</v>
      </c>
      <c r="B84" s="101"/>
      <c r="AC84" s="8"/>
      <c r="AF84" s="64" t="s">
        <v>1451</v>
      </c>
      <c r="AJ84" s="124" t="s">
        <v>1794</v>
      </c>
      <c r="AK84" s="124"/>
      <c r="AN84" s="124" t="s">
        <v>1898</v>
      </c>
      <c r="AO84" s="124"/>
      <c r="AP84" s="124"/>
      <c r="AT84" s="91"/>
      <c r="AU84" s="91"/>
      <c r="AZ84" s="91"/>
    </row>
    <row r="85" spans="1:52" ht="13.5" thickBot="1">
      <c r="A85" s="330" t="s">
        <v>6</v>
      </c>
      <c r="B85" s="330" t="s">
        <v>0</v>
      </c>
      <c r="C85" s="333" t="s">
        <v>3</v>
      </c>
      <c r="D85" s="325"/>
      <c r="E85" s="325"/>
      <c r="F85" s="325"/>
      <c r="G85" s="325"/>
      <c r="H85" s="325"/>
      <c r="I85" s="325"/>
      <c r="J85" s="326"/>
      <c r="K85" s="327"/>
      <c r="L85" s="334"/>
      <c r="AC85" s="8"/>
      <c r="AD85" s="336"/>
      <c r="AF85" s="91" t="s">
        <v>1682</v>
      </c>
      <c r="AJ85" s="91" t="s">
        <v>473</v>
      </c>
      <c r="AN85" s="124" t="s">
        <v>1899</v>
      </c>
      <c r="AO85" s="124"/>
      <c r="AP85" s="124"/>
      <c r="AT85" s="91"/>
      <c r="AU85" s="91"/>
      <c r="AZ85" s="91"/>
    </row>
    <row r="86" spans="1:52" ht="51.75" thickBot="1">
      <c r="A86" s="331"/>
      <c r="B86" s="332"/>
      <c r="C86" s="23" t="s">
        <v>20</v>
      </c>
      <c r="D86" s="34" t="s">
        <v>24</v>
      </c>
      <c r="E86" s="23" t="s">
        <v>21</v>
      </c>
      <c r="F86" s="34" t="s">
        <v>25</v>
      </c>
      <c r="G86" s="24" t="s">
        <v>22</v>
      </c>
      <c r="H86" s="24" t="s">
        <v>26</v>
      </c>
      <c r="I86" s="25" t="s">
        <v>23</v>
      </c>
      <c r="J86" s="26" t="s">
        <v>28</v>
      </c>
      <c r="K86" s="30" t="s">
        <v>27</v>
      </c>
      <c r="L86" s="335"/>
      <c r="AC86" s="63"/>
      <c r="AD86" s="321"/>
      <c r="AF86" s="91" t="s">
        <v>1139</v>
      </c>
      <c r="AJ86" s="91" t="s">
        <v>1795</v>
      </c>
      <c r="AN86" s="91" t="s">
        <v>1900</v>
      </c>
      <c r="AT86" s="91"/>
      <c r="AU86" s="91"/>
      <c r="AZ86" s="91"/>
    </row>
    <row r="87" spans="1:52" ht="12.75">
      <c r="A87" s="5">
        <v>1</v>
      </c>
      <c r="B87" s="58"/>
      <c r="C87" s="17"/>
      <c r="D87" s="18"/>
      <c r="E87" s="206"/>
      <c r="F87" s="208"/>
      <c r="G87" s="10"/>
      <c r="H87" s="10"/>
      <c r="I87" s="10"/>
      <c r="J87" s="27"/>
      <c r="K87" s="31"/>
      <c r="L87" s="47"/>
      <c r="V87" s="35"/>
      <c r="AC87" s="63"/>
      <c r="AD87" s="14"/>
      <c r="AF87" s="91" t="s">
        <v>470</v>
      </c>
      <c r="AJ87" s="91" t="s">
        <v>1796</v>
      </c>
      <c r="AN87" s="91" t="s">
        <v>94</v>
      </c>
      <c r="AT87" s="91"/>
      <c r="AU87" s="91"/>
      <c r="AZ87" s="91"/>
    </row>
    <row r="88" spans="1:52" ht="12.75">
      <c r="A88" s="42">
        <v>2</v>
      </c>
      <c r="B88" s="36"/>
      <c r="C88" s="19"/>
      <c r="D88" s="20"/>
      <c r="E88" s="19"/>
      <c r="F88" s="20"/>
      <c r="G88" s="38"/>
      <c r="H88" s="38"/>
      <c r="I88" s="38"/>
      <c r="J88" s="39"/>
      <c r="K88" s="32"/>
      <c r="L88" s="48"/>
      <c r="V88" s="35"/>
      <c r="AC88" s="8"/>
      <c r="AD88" s="14"/>
      <c r="AF88" s="91" t="s">
        <v>1683</v>
      </c>
      <c r="AJ88" s="91" t="s">
        <v>1797</v>
      </c>
      <c r="AN88" s="91" t="s">
        <v>1901</v>
      </c>
      <c r="AT88" s="91"/>
      <c r="AU88" s="91"/>
      <c r="AZ88" s="91"/>
    </row>
    <row r="89" spans="1:52" ht="13.5" thickBot="1">
      <c r="A89" s="42">
        <v>3</v>
      </c>
      <c r="B89" s="36"/>
      <c r="C89" s="21"/>
      <c r="D89" s="22"/>
      <c r="E89" s="21"/>
      <c r="F89" s="22"/>
      <c r="G89" s="211"/>
      <c r="H89" s="211"/>
      <c r="I89" s="211"/>
      <c r="J89" s="213"/>
      <c r="K89" s="33"/>
      <c r="L89" s="48"/>
      <c r="V89" s="35"/>
      <c r="AC89" s="63"/>
      <c r="AD89" s="14"/>
      <c r="AF89" s="91" t="s">
        <v>1684</v>
      </c>
      <c r="AJ89" s="91" t="s">
        <v>1798</v>
      </c>
      <c r="AN89" s="91" t="s">
        <v>1902</v>
      </c>
      <c r="AT89" s="91"/>
      <c r="AU89" s="91"/>
      <c r="AZ89" s="91"/>
    </row>
    <row r="90" spans="1:52" ht="12.75">
      <c r="A90" s="42">
        <v>4</v>
      </c>
      <c r="B90" s="43"/>
      <c r="C90" s="17"/>
      <c r="D90" s="18"/>
      <c r="E90" s="17"/>
      <c r="F90" s="18"/>
      <c r="G90" s="210"/>
      <c r="H90" s="210"/>
      <c r="I90" s="210"/>
      <c r="J90" s="212"/>
      <c r="K90" s="31"/>
      <c r="L90" s="48"/>
      <c r="V90" s="35"/>
      <c r="AC90" s="63"/>
      <c r="AD90" s="14"/>
      <c r="AF90" s="91" t="s">
        <v>1685</v>
      </c>
      <c r="AJ90" s="91" t="s">
        <v>1799</v>
      </c>
      <c r="AN90" s="91" t="s">
        <v>1903</v>
      </c>
      <c r="AT90" s="91"/>
      <c r="AU90" s="91"/>
      <c r="AZ90" s="91"/>
    </row>
    <row r="91" spans="1:52" ht="12.75">
      <c r="A91" s="42">
        <v>5</v>
      </c>
      <c r="B91" s="37"/>
      <c r="C91" s="19"/>
      <c r="D91" s="20"/>
      <c r="E91" s="207"/>
      <c r="F91" s="209"/>
      <c r="G91" s="1"/>
      <c r="H91" s="1"/>
      <c r="I91" s="1"/>
      <c r="J91" s="28"/>
      <c r="K91" s="32"/>
      <c r="L91" s="48"/>
      <c r="V91" s="35"/>
      <c r="AC91" s="63"/>
      <c r="AD91" s="14"/>
      <c r="AF91" s="91" t="s">
        <v>1686</v>
      </c>
      <c r="AJ91" s="91" t="s">
        <v>1702</v>
      </c>
      <c r="AN91" s="91" t="s">
        <v>470</v>
      </c>
      <c r="AT91" s="91"/>
      <c r="AU91" s="91"/>
      <c r="AZ91" s="91"/>
    </row>
    <row r="92" spans="1:52" ht="13.5" thickBot="1">
      <c r="A92" s="42">
        <v>6</v>
      </c>
      <c r="B92" s="233"/>
      <c r="C92" s="21"/>
      <c r="D92" s="22"/>
      <c r="E92" s="21"/>
      <c r="F92" s="22"/>
      <c r="G92" s="211"/>
      <c r="H92" s="211"/>
      <c r="I92" s="211"/>
      <c r="J92" s="213"/>
      <c r="K92" s="33"/>
      <c r="L92" s="48"/>
      <c r="V92" s="35"/>
      <c r="AC92" s="63"/>
      <c r="AD92" s="14"/>
      <c r="AF92" s="91" t="s">
        <v>1687</v>
      </c>
      <c r="AJ92" s="64" t="s">
        <v>411</v>
      </c>
      <c r="AN92" s="91" t="s">
        <v>1904</v>
      </c>
      <c r="AT92" s="91"/>
      <c r="AU92" s="91"/>
      <c r="AZ92" s="91"/>
    </row>
    <row r="93" spans="1:52" ht="12.75">
      <c r="A93" s="42">
        <v>7</v>
      </c>
      <c r="B93" s="58"/>
      <c r="C93" s="17"/>
      <c r="D93" s="18"/>
      <c r="E93" s="206"/>
      <c r="F93" s="208"/>
      <c r="G93" s="10"/>
      <c r="H93" s="10"/>
      <c r="I93" s="10"/>
      <c r="J93" s="27"/>
      <c r="K93" s="31"/>
      <c r="L93" s="48"/>
      <c r="V93" s="35"/>
      <c r="AC93" s="63"/>
      <c r="AD93" s="14"/>
      <c r="AF93" s="64" t="s">
        <v>109</v>
      </c>
      <c r="AJ93" s="91" t="s">
        <v>1800</v>
      </c>
      <c r="AN93" s="91" t="s">
        <v>1905</v>
      </c>
      <c r="AT93" s="91"/>
      <c r="AU93" s="91"/>
      <c r="AZ93" s="91"/>
    </row>
    <row r="94" spans="1:52" ht="12.75">
      <c r="A94" s="42">
        <v>8</v>
      </c>
      <c r="B94" s="233"/>
      <c r="C94" s="19"/>
      <c r="D94" s="20"/>
      <c r="E94" s="19"/>
      <c r="F94" s="20"/>
      <c r="G94" s="38"/>
      <c r="H94" s="38"/>
      <c r="I94" s="38"/>
      <c r="J94" s="39"/>
      <c r="K94" s="32"/>
      <c r="L94" s="48"/>
      <c r="V94" s="35"/>
      <c r="AC94" s="63"/>
      <c r="AD94" s="14"/>
      <c r="AF94" s="91" t="s">
        <v>1688</v>
      </c>
      <c r="AJ94" s="91" t="s">
        <v>1801</v>
      </c>
      <c r="AN94" s="91" t="s">
        <v>1906</v>
      </c>
      <c r="AT94" s="91"/>
      <c r="AU94" s="91"/>
      <c r="AZ94" s="91"/>
    </row>
    <row r="95" spans="1:52" ht="13.5" thickBot="1">
      <c r="A95" s="42">
        <v>9</v>
      </c>
      <c r="B95" s="37"/>
      <c r="C95" s="21"/>
      <c r="D95" s="22"/>
      <c r="E95" s="60"/>
      <c r="F95" s="61"/>
      <c r="G95" s="7"/>
      <c r="H95" s="7"/>
      <c r="I95" s="7"/>
      <c r="J95" s="29"/>
      <c r="K95" s="33"/>
      <c r="L95" s="48"/>
      <c r="V95" s="35"/>
      <c r="AC95" s="63"/>
      <c r="AD95" s="14"/>
      <c r="AF95" s="91" t="s">
        <v>1689</v>
      </c>
      <c r="AJ95" s="91" t="s">
        <v>1802</v>
      </c>
      <c r="AN95" s="91" t="s">
        <v>1907</v>
      </c>
      <c r="AT95" s="91"/>
      <c r="AU95" s="91"/>
      <c r="AZ95" s="91"/>
    </row>
    <row r="96" spans="1:52" ht="12.75">
      <c r="A96" s="42">
        <v>10</v>
      </c>
      <c r="B96" s="44"/>
      <c r="C96" s="40"/>
      <c r="D96" s="41"/>
      <c r="E96" s="17"/>
      <c r="F96" s="18"/>
      <c r="G96" s="10"/>
      <c r="H96" s="10"/>
      <c r="I96" s="10"/>
      <c r="J96" s="27"/>
      <c r="K96" s="31"/>
      <c r="L96" s="48"/>
      <c r="V96" s="35"/>
      <c r="AC96" s="8"/>
      <c r="AD96" s="14"/>
      <c r="AF96" s="91" t="s">
        <v>1690</v>
      </c>
      <c r="AJ96" s="91" t="s">
        <v>1803</v>
      </c>
      <c r="AN96" s="91" t="s">
        <v>1908</v>
      </c>
      <c r="AT96" s="91"/>
      <c r="AU96" s="91"/>
      <c r="AZ96" s="91"/>
    </row>
    <row r="97" spans="1:52" ht="12.75">
      <c r="A97" s="42">
        <v>11</v>
      </c>
      <c r="B97" s="15"/>
      <c r="C97" s="202"/>
      <c r="D97" s="204"/>
      <c r="E97" s="19"/>
      <c r="F97" s="20"/>
      <c r="G97" s="1"/>
      <c r="H97" s="1"/>
      <c r="I97" s="1"/>
      <c r="J97" s="28"/>
      <c r="K97" s="32"/>
      <c r="L97" s="48"/>
      <c r="V97" s="35"/>
      <c r="AC97" s="63"/>
      <c r="AD97" s="14"/>
      <c r="AF97" s="91" t="s">
        <v>1691</v>
      </c>
      <c r="AJ97" s="91" t="s">
        <v>1804</v>
      </c>
      <c r="AN97" s="91" t="s">
        <v>1909</v>
      </c>
      <c r="AT97" s="91"/>
      <c r="AU97" s="91"/>
      <c r="AZ97" s="91"/>
    </row>
    <row r="98" spans="1:52" ht="13.5" thickBot="1">
      <c r="A98" s="42">
        <v>12</v>
      </c>
      <c r="B98" s="36"/>
      <c r="C98" s="21"/>
      <c r="D98" s="22"/>
      <c r="E98" s="21"/>
      <c r="F98" s="22"/>
      <c r="G98" s="211"/>
      <c r="H98" s="211"/>
      <c r="I98" s="211"/>
      <c r="J98" s="213"/>
      <c r="K98" s="33"/>
      <c r="L98" s="48"/>
      <c r="V98" s="35"/>
      <c r="AC98" s="63"/>
      <c r="AD98" s="14"/>
      <c r="AF98" s="91" t="s">
        <v>1692</v>
      </c>
      <c r="AJ98" s="91" t="s">
        <v>1805</v>
      </c>
      <c r="AN98" s="91" t="s">
        <v>1447</v>
      </c>
      <c r="AT98" s="91"/>
      <c r="AU98" s="91"/>
      <c r="AZ98" s="91"/>
    </row>
    <row r="99" spans="1:52" ht="12.75">
      <c r="A99" s="42">
        <v>13</v>
      </c>
      <c r="B99" s="276"/>
      <c r="C99" s="17"/>
      <c r="D99" s="18"/>
      <c r="E99" s="206"/>
      <c r="F99" s="208"/>
      <c r="G99" s="10"/>
      <c r="H99" s="10"/>
      <c r="I99" s="10"/>
      <c r="J99" s="27"/>
      <c r="K99" s="31"/>
      <c r="L99" s="48"/>
      <c r="V99" s="35"/>
      <c r="AD99" s="14"/>
      <c r="AF99" s="91" t="s">
        <v>1693</v>
      </c>
      <c r="AJ99" s="91" t="s">
        <v>94</v>
      </c>
      <c r="AN99" s="91" t="s">
        <v>1910</v>
      </c>
      <c r="AT99" s="91"/>
      <c r="AU99" s="91"/>
      <c r="AZ99" s="91"/>
    </row>
    <row r="100" spans="1:52" ht="12.75">
      <c r="A100" s="42">
        <v>14</v>
      </c>
      <c r="B100" s="37"/>
      <c r="C100" s="19"/>
      <c r="D100" s="20"/>
      <c r="E100" s="207"/>
      <c r="F100" s="209"/>
      <c r="G100" s="1"/>
      <c r="H100" s="1"/>
      <c r="I100" s="1"/>
      <c r="J100" s="28"/>
      <c r="K100" s="32"/>
      <c r="L100" s="48"/>
      <c r="V100" s="35"/>
      <c r="AC100" s="63"/>
      <c r="AD100" s="14"/>
      <c r="AF100" s="91" t="s">
        <v>1694</v>
      </c>
      <c r="AJ100" s="91" t="s">
        <v>1806</v>
      </c>
      <c r="AN100" s="91" t="s">
        <v>1207</v>
      </c>
      <c r="AT100" s="91"/>
      <c r="AU100" s="91"/>
      <c r="AZ100" s="91"/>
    </row>
    <row r="101" spans="1:52" ht="13.5" thickBot="1">
      <c r="A101" s="42">
        <v>15</v>
      </c>
      <c r="B101" s="229"/>
      <c r="C101" s="21"/>
      <c r="D101" s="22"/>
      <c r="E101" s="60"/>
      <c r="F101" s="61"/>
      <c r="G101" s="7"/>
      <c r="H101" s="7"/>
      <c r="I101" s="7"/>
      <c r="J101" s="29"/>
      <c r="K101" s="33"/>
      <c r="L101" s="48"/>
      <c r="AC101" s="63"/>
      <c r="AD101" s="14"/>
      <c r="AF101" s="91" t="s">
        <v>1447</v>
      </c>
      <c r="AJ101" s="91" t="s">
        <v>1807</v>
      </c>
      <c r="AN101" s="91" t="s">
        <v>1911</v>
      </c>
      <c r="AT101" s="91"/>
      <c r="AU101" s="91"/>
      <c r="AZ101" s="91"/>
    </row>
    <row r="102" spans="1:47" ht="12.75">
      <c r="A102" s="42">
        <v>16</v>
      </c>
      <c r="B102" s="44"/>
      <c r="C102" s="40"/>
      <c r="D102" s="41"/>
      <c r="E102" s="17"/>
      <c r="F102" s="18"/>
      <c r="G102" s="10"/>
      <c r="H102" s="10"/>
      <c r="I102" s="10"/>
      <c r="J102" s="27"/>
      <c r="K102" s="31"/>
      <c r="L102" s="49"/>
      <c r="V102" s="45"/>
      <c r="W102" s="337"/>
      <c r="X102" s="338"/>
      <c r="Y102" s="51"/>
      <c r="Z102" s="51"/>
      <c r="AA102" s="51"/>
      <c r="AB102" s="51"/>
      <c r="AC102" s="51"/>
      <c r="AD102" s="14"/>
      <c r="AF102" s="91" t="s">
        <v>1695</v>
      </c>
      <c r="AJ102" s="91" t="s">
        <v>1808</v>
      </c>
      <c r="AN102" s="91" t="s">
        <v>1912</v>
      </c>
      <c r="AT102" s="91"/>
      <c r="AU102" s="91"/>
    </row>
    <row r="103" spans="1:47" ht="12.75">
      <c r="A103" s="42">
        <v>17</v>
      </c>
      <c r="B103" s="15"/>
      <c r="C103" s="202"/>
      <c r="D103" s="204"/>
      <c r="E103" s="19"/>
      <c r="F103" s="20"/>
      <c r="G103" s="1"/>
      <c r="H103" s="1"/>
      <c r="I103" s="1"/>
      <c r="J103" s="28"/>
      <c r="K103" s="32"/>
      <c r="L103" s="49"/>
      <c r="V103" s="45"/>
      <c r="W103" s="337"/>
      <c r="X103" s="338"/>
      <c r="Y103" s="83"/>
      <c r="Z103" s="83"/>
      <c r="AA103" s="83"/>
      <c r="AB103" s="83"/>
      <c r="AC103" s="83"/>
      <c r="AD103" s="14"/>
      <c r="AF103" s="91" t="s">
        <v>1696</v>
      </c>
      <c r="AJ103" s="91" t="s">
        <v>1809</v>
      </c>
      <c r="AN103" s="64" t="s">
        <v>411</v>
      </c>
      <c r="AT103" s="91"/>
      <c r="AU103" s="91"/>
    </row>
    <row r="104" spans="1:47" ht="13.5" thickBot="1">
      <c r="A104" s="42">
        <v>18</v>
      </c>
      <c r="B104" s="300"/>
      <c r="C104" s="294"/>
      <c r="D104" s="295"/>
      <c r="E104" s="257"/>
      <c r="F104" s="258"/>
      <c r="G104" s="261"/>
      <c r="H104" s="261"/>
      <c r="I104" s="261"/>
      <c r="J104" s="262"/>
      <c r="K104" s="263"/>
      <c r="L104" s="49"/>
      <c r="V104" s="45"/>
      <c r="W104" s="337"/>
      <c r="X104" s="338"/>
      <c r="Y104" s="83"/>
      <c r="Z104" s="83"/>
      <c r="AA104" s="83"/>
      <c r="AB104" s="83"/>
      <c r="AC104" s="83"/>
      <c r="AD104" s="14"/>
      <c r="AF104" s="91" t="s">
        <v>1034</v>
      </c>
      <c r="AJ104" s="64" t="s">
        <v>749</v>
      </c>
      <c r="AN104" s="91" t="s">
        <v>1913</v>
      </c>
      <c r="AT104" s="91"/>
      <c r="AU104" s="91"/>
    </row>
    <row r="105" spans="1:47" ht="12.75">
      <c r="A105" s="42">
        <v>19</v>
      </c>
      <c r="B105" s="44"/>
      <c r="C105" s="265"/>
      <c r="D105" s="266"/>
      <c r="E105" s="267"/>
      <c r="F105" s="268"/>
      <c r="G105" s="269"/>
      <c r="H105" s="269"/>
      <c r="I105" s="269"/>
      <c r="J105" s="270"/>
      <c r="K105" s="271"/>
      <c r="L105" s="11"/>
      <c r="AD105" s="14"/>
      <c r="AF105" s="91" t="s">
        <v>1697</v>
      </c>
      <c r="AJ105" s="91" t="s">
        <v>1810</v>
      </c>
      <c r="AN105" s="91" t="s">
        <v>1914</v>
      </c>
      <c r="AT105" s="91"/>
      <c r="AU105" s="91"/>
    </row>
    <row r="106" spans="1:47" ht="12.75">
      <c r="A106" s="42">
        <v>20</v>
      </c>
      <c r="B106" s="232"/>
      <c r="C106" s="202"/>
      <c r="D106" s="204"/>
      <c r="E106" s="19"/>
      <c r="F106" s="20"/>
      <c r="G106" s="1"/>
      <c r="H106" s="1"/>
      <c r="I106" s="1"/>
      <c r="J106" s="28"/>
      <c r="K106" s="32"/>
      <c r="L106" s="11"/>
      <c r="AD106" s="14"/>
      <c r="AF106" s="64" t="s">
        <v>749</v>
      </c>
      <c r="AJ106" s="91" t="s">
        <v>1811</v>
      </c>
      <c r="AN106" s="91" t="s">
        <v>1915</v>
      </c>
      <c r="AT106" s="91"/>
      <c r="AU106" s="91"/>
    </row>
    <row r="107" spans="1:47" ht="13.5" thickBot="1">
      <c r="A107" s="42">
        <v>21</v>
      </c>
      <c r="B107" s="277"/>
      <c r="C107" s="21"/>
      <c r="D107" s="22"/>
      <c r="E107" s="21"/>
      <c r="F107" s="22"/>
      <c r="G107" s="211"/>
      <c r="H107" s="211"/>
      <c r="I107" s="211"/>
      <c r="J107" s="213"/>
      <c r="K107" s="33"/>
      <c r="L107" s="12"/>
      <c r="AD107" s="14"/>
      <c r="AF107" s="91" t="s">
        <v>1698</v>
      </c>
      <c r="AJ107" s="91" t="s">
        <v>1812</v>
      </c>
      <c r="AN107" s="91" t="s">
        <v>1916</v>
      </c>
      <c r="AT107" s="91"/>
      <c r="AU107" s="91"/>
    </row>
    <row r="108" spans="1:47" ht="13.5" customHeight="1">
      <c r="A108" s="42">
        <v>22</v>
      </c>
      <c r="B108" s="58"/>
      <c r="C108" s="267"/>
      <c r="D108" s="268"/>
      <c r="E108" s="291"/>
      <c r="F108" s="292"/>
      <c r="G108" s="269"/>
      <c r="H108" s="269"/>
      <c r="I108" s="269"/>
      <c r="J108" s="270"/>
      <c r="K108" s="271"/>
      <c r="L108" s="334"/>
      <c r="AF108" s="91" t="s">
        <v>1699</v>
      </c>
      <c r="AJ108" s="91" t="s">
        <v>1813</v>
      </c>
      <c r="AN108" s="91" t="s">
        <v>1917</v>
      </c>
      <c r="AT108" s="91"/>
      <c r="AU108" s="91"/>
    </row>
    <row r="109" spans="1:47" ht="13.5" thickBot="1">
      <c r="A109" s="42">
        <v>23</v>
      </c>
      <c r="B109" s="36"/>
      <c r="C109" s="19"/>
      <c r="D109" s="20"/>
      <c r="E109" s="19"/>
      <c r="F109" s="20"/>
      <c r="G109" s="38"/>
      <c r="H109" s="38"/>
      <c r="I109" s="38"/>
      <c r="J109" s="39"/>
      <c r="K109" s="32"/>
      <c r="L109" s="335"/>
      <c r="AF109" s="91" t="s">
        <v>1700</v>
      </c>
      <c r="AJ109" s="91" t="s">
        <v>1447</v>
      </c>
      <c r="AN109" s="91" t="s">
        <v>1918</v>
      </c>
      <c r="AT109" s="91"/>
      <c r="AU109" s="91"/>
    </row>
    <row r="110" spans="1:47" ht="13.5" thickBot="1">
      <c r="A110" s="42">
        <v>24</v>
      </c>
      <c r="B110" s="16"/>
      <c r="C110" s="203"/>
      <c r="D110" s="205"/>
      <c r="E110" s="21"/>
      <c r="F110" s="22"/>
      <c r="G110" s="7"/>
      <c r="H110" s="7"/>
      <c r="I110" s="7"/>
      <c r="J110" s="29"/>
      <c r="K110" s="33"/>
      <c r="L110" s="47"/>
      <c r="AF110" s="91" t="s">
        <v>1701</v>
      </c>
      <c r="AJ110" s="91" t="s">
        <v>1814</v>
      </c>
      <c r="AN110" s="91" t="s">
        <v>1919</v>
      </c>
      <c r="AT110" s="91"/>
      <c r="AU110" s="91"/>
    </row>
    <row r="111" spans="1:47" ht="13.5" thickBot="1">
      <c r="A111" s="330" t="s">
        <v>6</v>
      </c>
      <c r="B111" s="330" t="s">
        <v>0</v>
      </c>
      <c r="C111" s="333" t="s">
        <v>3</v>
      </c>
      <c r="D111" s="325"/>
      <c r="E111" s="325"/>
      <c r="F111" s="325"/>
      <c r="G111" s="325"/>
      <c r="H111" s="325"/>
      <c r="I111" s="325"/>
      <c r="J111" s="326"/>
      <c r="K111" s="327"/>
      <c r="L111" s="48"/>
      <c r="AF111" s="91" t="s">
        <v>1702</v>
      </c>
      <c r="AJ111" s="91" t="s">
        <v>1815</v>
      </c>
      <c r="AN111" s="91" t="s">
        <v>128</v>
      </c>
      <c r="AT111" s="91"/>
      <c r="AU111" s="91"/>
    </row>
    <row r="112" spans="1:47" ht="51.75" thickBot="1">
      <c r="A112" s="331"/>
      <c r="B112" s="332"/>
      <c r="C112" s="23" t="s">
        <v>20</v>
      </c>
      <c r="D112" s="34" t="s">
        <v>24</v>
      </c>
      <c r="E112" s="23" t="s">
        <v>21</v>
      </c>
      <c r="F112" s="34" t="s">
        <v>25</v>
      </c>
      <c r="G112" s="24" t="s">
        <v>22</v>
      </c>
      <c r="H112" s="24" t="s">
        <v>26</v>
      </c>
      <c r="I112" s="25" t="s">
        <v>23</v>
      </c>
      <c r="J112" s="26" t="s">
        <v>28</v>
      </c>
      <c r="K112" s="30" t="s">
        <v>27</v>
      </c>
      <c r="L112" s="48"/>
      <c r="AF112" s="64" t="s">
        <v>156</v>
      </c>
      <c r="AJ112" s="91" t="s">
        <v>1816</v>
      </c>
      <c r="AN112" s="91" t="s">
        <v>1920</v>
      </c>
      <c r="AT112" s="91"/>
      <c r="AU112" s="91"/>
    </row>
    <row r="113" spans="1:47" ht="12.75">
      <c r="A113" s="5">
        <v>1</v>
      </c>
      <c r="B113" s="44"/>
      <c r="C113" s="40"/>
      <c r="D113" s="41"/>
      <c r="E113" s="17"/>
      <c r="F113" s="18"/>
      <c r="G113" s="10"/>
      <c r="H113" s="10"/>
      <c r="I113" s="10"/>
      <c r="J113" s="27"/>
      <c r="K113" s="31"/>
      <c r="L113" s="48"/>
      <c r="AF113" s="91" t="s">
        <v>1703</v>
      </c>
      <c r="AJ113" s="91" t="s">
        <v>1817</v>
      </c>
      <c r="AN113" s="91" t="s">
        <v>1921</v>
      </c>
      <c r="AT113" s="91"/>
      <c r="AU113" s="91"/>
    </row>
    <row r="114" spans="1:47" ht="12.75">
      <c r="A114" s="42">
        <v>2</v>
      </c>
      <c r="B114" s="36"/>
      <c r="C114" s="19"/>
      <c r="D114" s="20"/>
      <c r="E114" s="19"/>
      <c r="F114" s="20"/>
      <c r="G114" s="38"/>
      <c r="H114" s="38"/>
      <c r="I114" s="38"/>
      <c r="J114" s="39"/>
      <c r="K114" s="32"/>
      <c r="L114" s="48"/>
      <c r="AF114" s="91" t="s">
        <v>1704</v>
      </c>
      <c r="AJ114" s="124" t="s">
        <v>174</v>
      </c>
      <c r="AN114" s="91" t="s">
        <v>1922</v>
      </c>
      <c r="AT114" s="91"/>
      <c r="AU114" s="91"/>
    </row>
    <row r="115" spans="1:47" ht="13.5" thickBot="1">
      <c r="A115" s="42">
        <v>3</v>
      </c>
      <c r="B115" s="36"/>
      <c r="C115" s="21"/>
      <c r="D115" s="22"/>
      <c r="E115" s="21"/>
      <c r="F115" s="22"/>
      <c r="G115" s="211"/>
      <c r="H115" s="211"/>
      <c r="I115" s="211"/>
      <c r="J115" s="213"/>
      <c r="K115" s="33"/>
      <c r="L115" s="48"/>
      <c r="AF115" s="91" t="s">
        <v>645</v>
      </c>
      <c r="AJ115" s="91" t="s">
        <v>1818</v>
      </c>
      <c r="AN115" s="91" t="s">
        <v>1923</v>
      </c>
      <c r="AT115" s="91"/>
      <c r="AU115" s="91"/>
    </row>
    <row r="116" spans="1:47" ht="12.75">
      <c r="A116" s="42">
        <v>4</v>
      </c>
      <c r="B116" s="43"/>
      <c r="C116" s="17"/>
      <c r="D116" s="18"/>
      <c r="E116" s="17"/>
      <c r="F116" s="18"/>
      <c r="G116" s="210"/>
      <c r="H116" s="210"/>
      <c r="I116" s="210"/>
      <c r="J116" s="212"/>
      <c r="K116" s="31"/>
      <c r="L116" s="48"/>
      <c r="AF116" s="91" t="s">
        <v>1705</v>
      </c>
      <c r="AJ116" s="124" t="s">
        <v>1819</v>
      </c>
      <c r="AK116" s="124"/>
      <c r="AN116" s="91" t="s">
        <v>1924</v>
      </c>
      <c r="AT116" s="91"/>
      <c r="AU116" s="91"/>
    </row>
    <row r="117" spans="1:47" ht="12.75">
      <c r="A117" s="42">
        <v>5</v>
      </c>
      <c r="B117" s="36"/>
      <c r="C117" s="19"/>
      <c r="D117" s="20"/>
      <c r="E117" s="19"/>
      <c r="F117" s="20"/>
      <c r="G117" s="38"/>
      <c r="H117" s="38"/>
      <c r="I117" s="38"/>
      <c r="J117" s="39"/>
      <c r="K117" s="32"/>
      <c r="L117" s="48"/>
      <c r="AF117" s="91" t="s">
        <v>1706</v>
      </c>
      <c r="AJ117" s="91" t="s">
        <v>1820</v>
      </c>
      <c r="AN117" s="91" t="s">
        <v>1925</v>
      </c>
      <c r="AT117" s="91"/>
      <c r="AU117" s="91"/>
    </row>
    <row r="118" spans="1:47" ht="13.5" thickBot="1">
      <c r="A118" s="42">
        <v>6</v>
      </c>
      <c r="B118" s="15"/>
      <c r="C118" s="203"/>
      <c r="D118" s="205"/>
      <c r="E118" s="21"/>
      <c r="F118" s="22"/>
      <c r="G118" s="7"/>
      <c r="H118" s="7"/>
      <c r="I118" s="7"/>
      <c r="J118" s="29"/>
      <c r="K118" s="33"/>
      <c r="L118" s="48"/>
      <c r="AF118" s="124" t="s">
        <v>47</v>
      </c>
      <c r="AJ118" s="124" t="s">
        <v>1821</v>
      </c>
      <c r="AK118" s="124"/>
      <c r="AN118" s="91" t="s">
        <v>1926</v>
      </c>
      <c r="AT118" s="91"/>
      <c r="AU118" s="91"/>
    </row>
    <row r="119" spans="1:47" ht="12.75">
      <c r="A119" s="42">
        <v>7</v>
      </c>
      <c r="B119" s="278"/>
      <c r="C119" s="17"/>
      <c r="D119" s="18"/>
      <c r="E119" s="17"/>
      <c r="F119" s="18"/>
      <c r="G119" s="210"/>
      <c r="H119" s="210"/>
      <c r="I119" s="210"/>
      <c r="J119" s="212"/>
      <c r="K119" s="31"/>
      <c r="L119" s="48"/>
      <c r="AF119" s="91" t="s">
        <v>1707</v>
      </c>
      <c r="AJ119" s="124" t="s">
        <v>47</v>
      </c>
      <c r="AN119" s="124" t="s">
        <v>19</v>
      </c>
      <c r="AT119" s="91"/>
      <c r="AU119" s="91"/>
    </row>
    <row r="120" spans="1:47" ht="12.75">
      <c r="A120" s="42">
        <v>8</v>
      </c>
      <c r="B120" s="15"/>
      <c r="C120" s="202"/>
      <c r="D120" s="204"/>
      <c r="E120" s="19"/>
      <c r="F120" s="20"/>
      <c r="G120" s="1"/>
      <c r="H120" s="1"/>
      <c r="I120" s="1"/>
      <c r="J120" s="28"/>
      <c r="K120" s="32"/>
      <c r="L120" s="48"/>
      <c r="AF120" s="91" t="s">
        <v>720</v>
      </c>
      <c r="AJ120" s="91" t="s">
        <v>1822</v>
      </c>
      <c r="AN120" s="91" t="s">
        <v>1927</v>
      </c>
      <c r="AT120" s="91"/>
      <c r="AU120" s="91"/>
    </row>
    <row r="121" spans="1:47" ht="13.5" thickBot="1">
      <c r="A121" s="42">
        <v>9</v>
      </c>
      <c r="B121" s="15"/>
      <c r="C121" s="203"/>
      <c r="D121" s="205"/>
      <c r="E121" s="21"/>
      <c r="F121" s="22"/>
      <c r="G121" s="7"/>
      <c r="H121" s="7"/>
      <c r="I121" s="7"/>
      <c r="J121" s="29"/>
      <c r="K121" s="33"/>
      <c r="L121" s="48"/>
      <c r="AF121" s="91" t="s">
        <v>1708</v>
      </c>
      <c r="AJ121" s="124" t="s">
        <v>1823</v>
      </c>
      <c r="AK121" s="124"/>
      <c r="AN121" s="91" t="s">
        <v>1928</v>
      </c>
      <c r="AT121" s="91"/>
      <c r="AU121" s="91"/>
    </row>
    <row r="122" spans="1:47" ht="12.75">
      <c r="A122" s="42">
        <v>10</v>
      </c>
      <c r="B122" s="278"/>
      <c r="C122" s="17"/>
      <c r="D122" s="18"/>
      <c r="E122" s="17"/>
      <c r="F122" s="18"/>
      <c r="G122" s="210"/>
      <c r="H122" s="210"/>
      <c r="I122" s="210"/>
      <c r="J122" s="212"/>
      <c r="K122" s="31"/>
      <c r="L122" s="48"/>
      <c r="AF122" s="91" t="s">
        <v>1709</v>
      </c>
      <c r="AJ122" s="91" t="s">
        <v>1824</v>
      </c>
      <c r="AN122" s="91" t="s">
        <v>1929</v>
      </c>
      <c r="AT122" s="91"/>
      <c r="AU122" s="91"/>
    </row>
    <row r="123" spans="1:47" ht="12.75">
      <c r="A123" s="42">
        <v>11</v>
      </c>
      <c r="B123" s="232"/>
      <c r="C123" s="202"/>
      <c r="D123" s="204"/>
      <c r="E123" s="19"/>
      <c r="F123" s="20"/>
      <c r="G123" s="1"/>
      <c r="H123" s="1"/>
      <c r="I123" s="1"/>
      <c r="J123" s="28"/>
      <c r="K123" s="32"/>
      <c r="L123" s="48"/>
      <c r="AF123" s="124" t="s">
        <v>1710</v>
      </c>
      <c r="AG123" s="124"/>
      <c r="AJ123" s="91" t="s">
        <v>1825</v>
      </c>
      <c r="AN123" s="124" t="s">
        <v>1930</v>
      </c>
      <c r="AO123" s="124"/>
      <c r="AP123" s="124"/>
      <c r="AT123" s="91"/>
      <c r="AU123" s="91"/>
    </row>
    <row r="124" spans="1:47" ht="13.5" thickBot="1">
      <c r="A124" s="42">
        <v>12</v>
      </c>
      <c r="B124" s="37"/>
      <c r="C124" s="21"/>
      <c r="D124" s="22"/>
      <c r="E124" s="60"/>
      <c r="F124" s="61"/>
      <c r="G124" s="7"/>
      <c r="H124" s="7"/>
      <c r="I124" s="7"/>
      <c r="J124" s="29"/>
      <c r="K124" s="33"/>
      <c r="L124" s="48"/>
      <c r="AF124" s="91" t="s">
        <v>1711</v>
      </c>
      <c r="AJ124" s="124" t="s">
        <v>1826</v>
      </c>
      <c r="AK124" s="124"/>
      <c r="AN124" s="124" t="s">
        <v>174</v>
      </c>
      <c r="AT124" s="91"/>
      <c r="AU124" s="91"/>
    </row>
    <row r="125" spans="1:47" ht="12.75">
      <c r="A125" s="42">
        <v>13</v>
      </c>
      <c r="B125" s="44"/>
      <c r="C125" s="40"/>
      <c r="D125" s="41"/>
      <c r="E125" s="17"/>
      <c r="F125" s="18"/>
      <c r="G125" s="10"/>
      <c r="H125" s="10"/>
      <c r="I125" s="10"/>
      <c r="J125" s="27"/>
      <c r="K125" s="31"/>
      <c r="L125" s="49"/>
      <c r="AF125" s="91" t="s">
        <v>1712</v>
      </c>
      <c r="AJ125" s="91" t="s">
        <v>1827</v>
      </c>
      <c r="AN125" s="91" t="s">
        <v>1931</v>
      </c>
      <c r="AT125" s="91"/>
      <c r="AU125" s="91"/>
    </row>
    <row r="126" spans="1:47" ht="12.75">
      <c r="A126" s="42">
        <v>14</v>
      </c>
      <c r="B126" s="232"/>
      <c r="C126" s="202"/>
      <c r="D126" s="204"/>
      <c r="E126" s="19"/>
      <c r="F126" s="20"/>
      <c r="G126" s="1"/>
      <c r="H126" s="1"/>
      <c r="I126" s="1"/>
      <c r="J126" s="28"/>
      <c r="K126" s="32"/>
      <c r="L126" s="49"/>
      <c r="AF126" s="91" t="s">
        <v>128</v>
      </c>
      <c r="AJ126" s="64" t="s">
        <v>1035</v>
      </c>
      <c r="AN126" s="91" t="s">
        <v>1932</v>
      </c>
      <c r="AT126" s="91"/>
      <c r="AU126" s="91"/>
    </row>
    <row r="127" spans="1:47" ht="13.5" thickBot="1">
      <c r="A127" s="42">
        <v>15</v>
      </c>
      <c r="B127" s="37"/>
      <c r="C127" s="21"/>
      <c r="D127" s="22"/>
      <c r="E127" s="60"/>
      <c r="F127" s="61"/>
      <c r="G127" s="7"/>
      <c r="H127" s="7"/>
      <c r="I127" s="7"/>
      <c r="J127" s="29"/>
      <c r="K127" s="33"/>
      <c r="L127" s="49"/>
      <c r="AF127" s="91" t="s">
        <v>1713</v>
      </c>
      <c r="AJ127" s="91" t="s">
        <v>1828</v>
      </c>
      <c r="AN127" s="124" t="s">
        <v>1933</v>
      </c>
      <c r="AO127" s="124"/>
      <c r="AP127" s="124"/>
      <c r="AT127" s="91"/>
      <c r="AU127" s="91"/>
    </row>
    <row r="128" spans="1:47" ht="12.75">
      <c r="A128" s="42">
        <v>16</v>
      </c>
      <c r="B128" s="58"/>
      <c r="C128" s="17"/>
      <c r="D128" s="18"/>
      <c r="E128" s="206"/>
      <c r="F128" s="208"/>
      <c r="G128" s="10"/>
      <c r="H128" s="10"/>
      <c r="I128" s="10"/>
      <c r="J128" s="27"/>
      <c r="K128" s="31"/>
      <c r="L128" s="11"/>
      <c r="AF128" s="91" t="s">
        <v>1714</v>
      </c>
      <c r="AJ128" s="91" t="s">
        <v>1829</v>
      </c>
      <c r="AN128" s="124" t="s">
        <v>1934</v>
      </c>
      <c r="AO128" s="124"/>
      <c r="AP128" s="124"/>
      <c r="AT128" s="91"/>
      <c r="AU128" s="91"/>
    </row>
    <row r="129" spans="1:47" ht="12.75">
      <c r="A129" s="42">
        <v>17</v>
      </c>
      <c r="B129" s="37"/>
      <c r="C129" s="19"/>
      <c r="D129" s="20"/>
      <c r="E129" s="207"/>
      <c r="F129" s="209"/>
      <c r="G129" s="1"/>
      <c r="H129" s="1"/>
      <c r="I129" s="1"/>
      <c r="J129" s="28"/>
      <c r="K129" s="32"/>
      <c r="L129" s="11"/>
      <c r="AF129" s="91" t="s">
        <v>1715</v>
      </c>
      <c r="AJ129" s="91" t="s">
        <v>1830</v>
      </c>
      <c r="AN129" s="91" t="s">
        <v>1935</v>
      </c>
      <c r="AT129" s="91"/>
      <c r="AU129" s="91"/>
    </row>
    <row r="130" spans="1:47" ht="13.5" thickBot="1">
      <c r="A130" s="42">
        <v>18</v>
      </c>
      <c r="B130" s="299"/>
      <c r="C130" s="257"/>
      <c r="D130" s="258"/>
      <c r="E130" s="259"/>
      <c r="F130" s="260"/>
      <c r="G130" s="261"/>
      <c r="H130" s="261"/>
      <c r="I130" s="261"/>
      <c r="J130" s="262"/>
      <c r="K130" s="263"/>
      <c r="L130" s="12"/>
      <c r="AF130" s="91" t="s">
        <v>1716</v>
      </c>
      <c r="AJ130" s="124" t="s">
        <v>57</v>
      </c>
      <c r="AN130" s="91" t="s">
        <v>1936</v>
      </c>
      <c r="AT130" s="91"/>
      <c r="AU130" s="91"/>
    </row>
    <row r="131" spans="1:47" ht="13.5" customHeight="1">
      <c r="A131" s="42">
        <v>19</v>
      </c>
      <c r="B131" s="276"/>
      <c r="C131" s="267"/>
      <c r="D131" s="268"/>
      <c r="E131" s="291"/>
      <c r="F131" s="292"/>
      <c r="G131" s="269"/>
      <c r="H131" s="269"/>
      <c r="I131" s="269"/>
      <c r="J131" s="270"/>
      <c r="K131" s="271"/>
      <c r="L131" s="334"/>
      <c r="AF131" s="91" t="s">
        <v>1717</v>
      </c>
      <c r="AJ131" s="91" t="s">
        <v>1831</v>
      </c>
      <c r="AN131" s="124" t="s">
        <v>47</v>
      </c>
      <c r="AT131" s="91"/>
      <c r="AU131" s="91"/>
    </row>
    <row r="132" spans="1:47" ht="13.5" thickBot="1">
      <c r="A132" s="42">
        <v>20</v>
      </c>
      <c r="B132" s="37"/>
      <c r="C132" s="19"/>
      <c r="D132" s="20"/>
      <c r="E132" s="207"/>
      <c r="F132" s="209"/>
      <c r="G132" s="1"/>
      <c r="H132" s="1"/>
      <c r="I132" s="1"/>
      <c r="J132" s="28"/>
      <c r="K132" s="32"/>
      <c r="L132" s="335"/>
      <c r="AF132" s="124" t="s">
        <v>19</v>
      </c>
      <c r="AJ132" s="124" t="s">
        <v>1832</v>
      </c>
      <c r="AK132" s="124"/>
      <c r="AN132" s="91" t="s">
        <v>1937</v>
      </c>
      <c r="AT132" s="91"/>
      <c r="AU132" s="91"/>
    </row>
    <row r="133" spans="1:47" ht="13.5" thickBot="1">
      <c r="A133" s="42">
        <v>21</v>
      </c>
      <c r="B133" s="277"/>
      <c r="C133" s="21"/>
      <c r="D133" s="22"/>
      <c r="E133" s="21"/>
      <c r="F133" s="22"/>
      <c r="G133" s="211"/>
      <c r="H133" s="211"/>
      <c r="I133" s="211"/>
      <c r="J133" s="213"/>
      <c r="K133" s="33"/>
      <c r="L133" s="47"/>
      <c r="AF133" s="91" t="s">
        <v>1718</v>
      </c>
      <c r="AJ133" s="91" t="s">
        <v>1833</v>
      </c>
      <c r="AN133" s="91" t="s">
        <v>1938</v>
      </c>
      <c r="AT133" s="91"/>
      <c r="AU133" s="91"/>
    </row>
    <row r="134" spans="1:47" ht="12.75">
      <c r="A134" s="42">
        <v>22</v>
      </c>
      <c r="B134" s="58"/>
      <c r="C134" s="267"/>
      <c r="D134" s="268"/>
      <c r="E134" s="291"/>
      <c r="F134" s="292"/>
      <c r="G134" s="269"/>
      <c r="H134" s="269"/>
      <c r="I134" s="269"/>
      <c r="J134" s="270"/>
      <c r="K134" s="271"/>
      <c r="L134" s="48"/>
      <c r="AF134" s="91" t="s">
        <v>1719</v>
      </c>
      <c r="AJ134" s="124" t="s">
        <v>1834</v>
      </c>
      <c r="AK134" s="124"/>
      <c r="AN134" s="91" t="s">
        <v>1939</v>
      </c>
      <c r="AT134" s="91"/>
      <c r="AU134" s="91"/>
    </row>
    <row r="135" spans="1:53" ht="12.75">
      <c r="A135" s="42">
        <v>23</v>
      </c>
      <c r="B135" s="36"/>
      <c r="C135" s="19"/>
      <c r="D135" s="20"/>
      <c r="E135" s="19"/>
      <c r="F135" s="20"/>
      <c r="G135" s="38"/>
      <c r="H135" s="38"/>
      <c r="I135" s="38"/>
      <c r="J135" s="39"/>
      <c r="K135" s="32"/>
      <c r="L135" s="48"/>
      <c r="AF135" s="124" t="s">
        <v>1720</v>
      </c>
      <c r="AG135" s="124"/>
      <c r="AJ135" s="91" t="s">
        <v>995</v>
      </c>
      <c r="AN135" s="124" t="s">
        <v>1940</v>
      </c>
      <c r="AO135" s="124"/>
      <c r="AP135" s="124"/>
      <c r="AT135" s="91"/>
      <c r="AU135" s="91"/>
      <c r="BA135" s="13"/>
    </row>
    <row r="136" spans="1:53" ht="13.5" thickBot="1">
      <c r="A136" s="42">
        <v>24</v>
      </c>
      <c r="B136" s="16"/>
      <c r="C136" s="203"/>
      <c r="D136" s="205"/>
      <c r="E136" s="21"/>
      <c r="F136" s="22"/>
      <c r="G136" s="7"/>
      <c r="H136" s="7"/>
      <c r="I136" s="7"/>
      <c r="J136" s="29"/>
      <c r="K136" s="33"/>
      <c r="L136" s="48"/>
      <c r="AF136" s="91" t="s">
        <v>1721</v>
      </c>
      <c r="AJ136" s="91" t="s">
        <v>1835</v>
      </c>
      <c r="AN136" s="124" t="s">
        <v>1941</v>
      </c>
      <c r="AO136" s="124"/>
      <c r="AP136" s="124"/>
      <c r="AT136" s="91"/>
      <c r="AU136" s="91"/>
      <c r="BA136" s="13"/>
    </row>
    <row r="137" spans="1:53" ht="13.5" customHeight="1" thickBot="1">
      <c r="A137" s="330" t="s">
        <v>6</v>
      </c>
      <c r="B137" s="330" t="s">
        <v>0</v>
      </c>
      <c r="C137" s="333" t="s">
        <v>3</v>
      </c>
      <c r="D137" s="325"/>
      <c r="E137" s="325"/>
      <c r="F137" s="325"/>
      <c r="G137" s="325"/>
      <c r="H137" s="325"/>
      <c r="I137" s="325"/>
      <c r="J137" s="326"/>
      <c r="K137" s="327"/>
      <c r="L137" s="48"/>
      <c r="AF137" s="64" t="s">
        <v>1035</v>
      </c>
      <c r="AJ137" s="91" t="s">
        <v>1836</v>
      </c>
      <c r="AN137" s="91" t="s">
        <v>1942</v>
      </c>
      <c r="AT137" s="91"/>
      <c r="AU137" s="91"/>
      <c r="BA137" s="13"/>
    </row>
    <row r="138" spans="1:53" ht="51.75" thickBot="1">
      <c r="A138" s="331"/>
      <c r="B138" s="332"/>
      <c r="C138" s="23" t="s">
        <v>20</v>
      </c>
      <c r="D138" s="34" t="s">
        <v>24</v>
      </c>
      <c r="E138" s="23" t="s">
        <v>21</v>
      </c>
      <c r="F138" s="34" t="s">
        <v>25</v>
      </c>
      <c r="G138" s="24" t="s">
        <v>22</v>
      </c>
      <c r="H138" s="24" t="s">
        <v>26</v>
      </c>
      <c r="I138" s="25" t="s">
        <v>23</v>
      </c>
      <c r="J138" s="26" t="s">
        <v>28</v>
      </c>
      <c r="K138" s="30" t="s">
        <v>27</v>
      </c>
      <c r="L138" s="48"/>
      <c r="AF138" s="91" t="s">
        <v>1722</v>
      </c>
      <c r="AJ138" s="91" t="s">
        <v>1837</v>
      </c>
      <c r="AN138" s="91" t="s">
        <v>473</v>
      </c>
      <c r="AT138" s="91"/>
      <c r="AU138" s="91"/>
      <c r="BA138" s="13"/>
    </row>
    <row r="139" spans="1:53" ht="12.75">
      <c r="A139" s="5">
        <v>1</v>
      </c>
      <c r="B139" s="43"/>
      <c r="C139" s="17"/>
      <c r="D139" s="18"/>
      <c r="E139" s="17"/>
      <c r="F139" s="18"/>
      <c r="G139" s="210"/>
      <c r="H139" s="210"/>
      <c r="I139" s="210"/>
      <c r="J139" s="212"/>
      <c r="K139" s="31"/>
      <c r="L139" s="48"/>
      <c r="AF139" s="91" t="s">
        <v>1723</v>
      </c>
      <c r="AJ139" s="91" t="s">
        <v>128</v>
      </c>
      <c r="AN139" s="91" t="s">
        <v>1943</v>
      </c>
      <c r="AT139" s="91"/>
      <c r="AU139" s="91"/>
      <c r="BA139" s="13"/>
    </row>
    <row r="140" spans="1:53" ht="12.75">
      <c r="A140" s="42">
        <v>2</v>
      </c>
      <c r="B140" s="15"/>
      <c r="C140" s="202"/>
      <c r="D140" s="204"/>
      <c r="E140" s="19"/>
      <c r="F140" s="20"/>
      <c r="G140" s="1"/>
      <c r="H140" s="1"/>
      <c r="I140" s="1"/>
      <c r="J140" s="28"/>
      <c r="K140" s="32"/>
      <c r="L140" s="48"/>
      <c r="AF140" s="91" t="s">
        <v>1724</v>
      </c>
      <c r="AJ140" s="91" t="s">
        <v>1838</v>
      </c>
      <c r="AN140" s="91" t="s">
        <v>1944</v>
      </c>
      <c r="AT140" s="91"/>
      <c r="AU140" s="91"/>
      <c r="BA140" s="13"/>
    </row>
    <row r="141" spans="1:53" ht="13.5" thickBot="1">
      <c r="A141" s="42">
        <v>3</v>
      </c>
      <c r="B141" s="36"/>
      <c r="C141" s="21"/>
      <c r="D141" s="22"/>
      <c r="E141" s="21"/>
      <c r="F141" s="22"/>
      <c r="G141" s="211"/>
      <c r="H141" s="211"/>
      <c r="I141" s="211"/>
      <c r="J141" s="213"/>
      <c r="K141" s="33"/>
      <c r="L141" s="48"/>
      <c r="AF141" s="91" t="s">
        <v>1725</v>
      </c>
      <c r="AJ141" s="91" t="s">
        <v>1839</v>
      </c>
      <c r="AN141" s="91" t="s">
        <v>1945</v>
      </c>
      <c r="AT141" s="91"/>
      <c r="AU141" s="91"/>
      <c r="BA141" s="13"/>
    </row>
    <row r="142" spans="1:53" ht="12.75">
      <c r="A142" s="42">
        <v>4</v>
      </c>
      <c r="B142" s="44"/>
      <c r="C142" s="40"/>
      <c r="D142" s="41"/>
      <c r="E142" s="17"/>
      <c r="F142" s="18"/>
      <c r="G142" s="10"/>
      <c r="H142" s="10"/>
      <c r="I142" s="10"/>
      <c r="J142" s="27"/>
      <c r="K142" s="31"/>
      <c r="L142" s="48"/>
      <c r="AF142" s="91" t="s">
        <v>1726</v>
      </c>
      <c r="AJ142" s="91" t="s">
        <v>1840</v>
      </c>
      <c r="AN142" s="91" t="s">
        <v>1946</v>
      </c>
      <c r="AT142" s="91"/>
      <c r="AU142" s="91"/>
      <c r="BA142" s="13"/>
    </row>
    <row r="143" spans="1:53" ht="12.75">
      <c r="A143" s="42">
        <v>5</v>
      </c>
      <c r="B143" s="15"/>
      <c r="C143" s="202"/>
      <c r="D143" s="204"/>
      <c r="E143" s="19"/>
      <c r="F143" s="20"/>
      <c r="G143" s="1"/>
      <c r="H143" s="1"/>
      <c r="I143" s="1"/>
      <c r="J143" s="28"/>
      <c r="K143" s="32"/>
      <c r="L143" s="48"/>
      <c r="AF143" s="91" t="s">
        <v>1727</v>
      </c>
      <c r="AJ143" s="91" t="s">
        <v>1841</v>
      </c>
      <c r="AN143" s="91" t="s">
        <v>1947</v>
      </c>
      <c r="AT143" s="91"/>
      <c r="AU143" s="91"/>
      <c r="BA143" s="13"/>
    </row>
    <row r="144" spans="1:53" ht="13.5" thickBot="1">
      <c r="A144" s="42">
        <v>6</v>
      </c>
      <c r="B144" s="37"/>
      <c r="C144" s="21"/>
      <c r="D144" s="22"/>
      <c r="E144" s="60"/>
      <c r="F144" s="61"/>
      <c r="G144" s="7"/>
      <c r="H144" s="7"/>
      <c r="I144" s="7"/>
      <c r="J144" s="29"/>
      <c r="K144" s="33"/>
      <c r="L144" s="48"/>
      <c r="AF144" s="91" t="s">
        <v>1702</v>
      </c>
      <c r="AJ144" s="91" t="s">
        <v>470</v>
      </c>
      <c r="AN144" s="91" t="s">
        <v>1948</v>
      </c>
      <c r="AT144" s="91"/>
      <c r="AU144" s="91"/>
      <c r="BA144" s="13"/>
    </row>
    <row r="145" spans="1:47" ht="12.75">
      <c r="A145" s="42">
        <v>7</v>
      </c>
      <c r="B145" s="44"/>
      <c r="C145" s="40"/>
      <c r="D145" s="41"/>
      <c r="E145" s="17"/>
      <c r="F145" s="18"/>
      <c r="G145" s="10"/>
      <c r="H145" s="10"/>
      <c r="I145" s="10"/>
      <c r="J145" s="27"/>
      <c r="K145" s="31"/>
      <c r="L145" s="48"/>
      <c r="AF145" s="124" t="s">
        <v>485</v>
      </c>
      <c r="AJ145" s="91" t="s">
        <v>1842</v>
      </c>
      <c r="AN145" s="64" t="s">
        <v>755</v>
      </c>
      <c r="AT145" s="91"/>
      <c r="AU145" s="91"/>
    </row>
    <row r="146" spans="1:47" ht="12.75">
      <c r="A146" s="42">
        <v>8</v>
      </c>
      <c r="B146" s="37"/>
      <c r="C146" s="19"/>
      <c r="D146" s="20"/>
      <c r="E146" s="207"/>
      <c r="F146" s="209"/>
      <c r="G146" s="1"/>
      <c r="H146" s="1"/>
      <c r="I146" s="1"/>
      <c r="J146" s="28"/>
      <c r="K146" s="32"/>
      <c r="L146" s="48"/>
      <c r="AF146" s="91" t="s">
        <v>1728</v>
      </c>
      <c r="AJ146" s="91" t="s">
        <v>1843</v>
      </c>
      <c r="AN146" s="91" t="s">
        <v>1949</v>
      </c>
      <c r="AT146" s="91"/>
      <c r="AU146" s="91"/>
    </row>
    <row r="147" spans="1:47" ht="13.5" thickBot="1">
      <c r="A147" s="42">
        <v>9</v>
      </c>
      <c r="B147" s="233"/>
      <c r="C147" s="21"/>
      <c r="D147" s="22"/>
      <c r="E147" s="21"/>
      <c r="F147" s="22"/>
      <c r="G147" s="211"/>
      <c r="H147" s="211"/>
      <c r="I147" s="211"/>
      <c r="J147" s="213"/>
      <c r="K147" s="33"/>
      <c r="L147" s="48"/>
      <c r="AF147" s="91" t="s">
        <v>1729</v>
      </c>
      <c r="AJ147" s="91" t="s">
        <v>1844</v>
      </c>
      <c r="AN147" s="91" t="s">
        <v>1950</v>
      </c>
      <c r="AT147" s="91"/>
      <c r="AU147" s="91"/>
    </row>
    <row r="148" spans="1:47" ht="12.75">
      <c r="A148" s="42">
        <v>10</v>
      </c>
      <c r="B148" s="58"/>
      <c r="C148" s="17"/>
      <c r="D148" s="18"/>
      <c r="E148" s="206"/>
      <c r="F148" s="208"/>
      <c r="G148" s="10"/>
      <c r="H148" s="10"/>
      <c r="I148" s="10"/>
      <c r="J148" s="27"/>
      <c r="K148" s="31"/>
      <c r="L148" s="49"/>
      <c r="AF148" s="124" t="s">
        <v>1730</v>
      </c>
      <c r="AG148" s="124"/>
      <c r="AJ148" s="91" t="s">
        <v>1845</v>
      </c>
      <c r="AN148" s="91" t="s">
        <v>1951</v>
      </c>
      <c r="AT148" s="91"/>
      <c r="AU148" s="91"/>
    </row>
    <row r="149" spans="1:47" ht="12.75">
      <c r="A149" s="42">
        <v>11</v>
      </c>
      <c r="B149" s="37"/>
      <c r="C149" s="19"/>
      <c r="D149" s="20"/>
      <c r="E149" s="207"/>
      <c r="F149" s="209"/>
      <c r="G149" s="1"/>
      <c r="H149" s="1"/>
      <c r="I149" s="1"/>
      <c r="J149" s="28"/>
      <c r="K149" s="32"/>
      <c r="L149" s="49"/>
      <c r="AF149" s="91" t="s">
        <v>1731</v>
      </c>
      <c r="AJ149" s="64" t="s">
        <v>156</v>
      </c>
      <c r="AN149" s="91" t="s">
        <v>1952</v>
      </c>
      <c r="AT149" s="91"/>
      <c r="AU149" s="91"/>
    </row>
    <row r="150" spans="1:47" ht="13.5" thickBot="1">
      <c r="A150" s="42">
        <v>12</v>
      </c>
      <c r="B150" s="232"/>
      <c r="C150" s="203"/>
      <c r="D150" s="205"/>
      <c r="E150" s="21"/>
      <c r="F150" s="22"/>
      <c r="G150" s="7"/>
      <c r="H150" s="7"/>
      <c r="I150" s="7"/>
      <c r="J150" s="29"/>
      <c r="K150" s="33"/>
      <c r="L150" s="49"/>
      <c r="AF150" s="124" t="s">
        <v>174</v>
      </c>
      <c r="AJ150" s="91" t="s">
        <v>1846</v>
      </c>
      <c r="AN150" s="64" t="s">
        <v>156</v>
      </c>
      <c r="AT150" s="91"/>
      <c r="AU150" s="91"/>
    </row>
    <row r="151" spans="1:47" ht="12.75">
      <c r="A151" s="42">
        <v>13</v>
      </c>
      <c r="B151" s="58"/>
      <c r="C151" s="17"/>
      <c r="D151" s="18"/>
      <c r="E151" s="206"/>
      <c r="F151" s="208"/>
      <c r="G151" s="10"/>
      <c r="H151" s="10"/>
      <c r="I151" s="10"/>
      <c r="J151" s="27"/>
      <c r="K151" s="31"/>
      <c r="L151" s="11"/>
      <c r="AF151" s="91" t="s">
        <v>1732</v>
      </c>
      <c r="AJ151" s="91" t="s">
        <v>1847</v>
      </c>
      <c r="AN151" s="91" t="s">
        <v>1953</v>
      </c>
      <c r="AT151" s="91"/>
      <c r="AU151" s="91"/>
    </row>
    <row r="152" spans="1:47" ht="12.75">
      <c r="A152" s="42">
        <v>14</v>
      </c>
      <c r="B152" s="232"/>
      <c r="C152" s="202"/>
      <c r="D152" s="204"/>
      <c r="E152" s="19"/>
      <c r="F152" s="20"/>
      <c r="G152" s="1"/>
      <c r="H152" s="1"/>
      <c r="I152" s="1"/>
      <c r="J152" s="28"/>
      <c r="K152" s="32"/>
      <c r="L152" s="11"/>
      <c r="AF152" s="91" t="s">
        <v>1733</v>
      </c>
      <c r="AJ152" s="91" t="s">
        <v>1848</v>
      </c>
      <c r="AN152" s="91" t="s">
        <v>1954</v>
      </c>
      <c r="AT152" s="91"/>
      <c r="AU152" s="91"/>
    </row>
    <row r="153" spans="1:47" ht="13.5" thickBot="1">
      <c r="A153" s="42">
        <v>15</v>
      </c>
      <c r="B153" s="229"/>
      <c r="C153" s="21"/>
      <c r="D153" s="22"/>
      <c r="E153" s="60"/>
      <c r="F153" s="61"/>
      <c r="G153" s="7"/>
      <c r="H153" s="7"/>
      <c r="I153" s="7"/>
      <c r="J153" s="29"/>
      <c r="K153" s="33"/>
      <c r="L153" s="12"/>
      <c r="AF153" s="124" t="s">
        <v>1734</v>
      </c>
      <c r="AG153" s="124"/>
      <c r="AJ153" s="64" t="s">
        <v>109</v>
      </c>
      <c r="AN153" s="91" t="s">
        <v>1955</v>
      </c>
      <c r="AT153" s="91"/>
      <c r="AU153" s="91"/>
    </row>
    <row r="154" spans="1:47" ht="13.5" thickBot="1">
      <c r="A154" s="42">
        <v>16</v>
      </c>
      <c r="B154" s="276"/>
      <c r="C154" s="17"/>
      <c r="D154" s="18"/>
      <c r="E154" s="206"/>
      <c r="F154" s="208"/>
      <c r="G154" s="10"/>
      <c r="H154" s="10"/>
      <c r="I154" s="10"/>
      <c r="J154" s="27"/>
      <c r="K154" s="31"/>
      <c r="L154" s="12"/>
      <c r="AF154" s="91" t="s">
        <v>1735</v>
      </c>
      <c r="AJ154" s="91" t="s">
        <v>1849</v>
      </c>
      <c r="AN154" s="91" t="s">
        <v>1956</v>
      </c>
      <c r="AT154" s="91"/>
      <c r="AU154" s="91"/>
    </row>
    <row r="155" spans="1:47" ht="12.75">
      <c r="A155" s="42">
        <v>17</v>
      </c>
      <c r="B155" s="36"/>
      <c r="C155" s="19"/>
      <c r="D155" s="20"/>
      <c r="E155" s="19"/>
      <c r="F155" s="20"/>
      <c r="G155" s="38"/>
      <c r="H155" s="38"/>
      <c r="I155" s="38"/>
      <c r="J155" s="39"/>
      <c r="K155" s="32"/>
      <c r="O155" s="88"/>
      <c r="AF155" s="91" t="s">
        <v>1736</v>
      </c>
      <c r="AJ155" s="91" t="s">
        <v>1850</v>
      </c>
      <c r="AN155" s="91" t="s">
        <v>1957</v>
      </c>
      <c r="AT155" s="91"/>
      <c r="AU155" s="91"/>
    </row>
    <row r="156" spans="1:47" ht="13.5" thickBot="1">
      <c r="A156" s="42">
        <v>18</v>
      </c>
      <c r="B156" s="275"/>
      <c r="C156" s="257"/>
      <c r="D156" s="258"/>
      <c r="E156" s="257"/>
      <c r="F156" s="258"/>
      <c r="G156" s="287"/>
      <c r="H156" s="287"/>
      <c r="I156" s="287"/>
      <c r="J156" s="289"/>
      <c r="K156" s="263"/>
      <c r="O156" s="88"/>
      <c r="AF156" s="124" t="s">
        <v>1067</v>
      </c>
      <c r="AJ156" s="64" t="s">
        <v>1451</v>
      </c>
      <c r="AN156" s="64" t="s">
        <v>749</v>
      </c>
      <c r="AT156" s="91"/>
      <c r="AU156" s="91"/>
    </row>
    <row r="157" spans="1:47" ht="12.75">
      <c r="A157" s="42">
        <v>19</v>
      </c>
      <c r="B157" s="278"/>
      <c r="C157" s="267"/>
      <c r="D157" s="268"/>
      <c r="E157" s="267"/>
      <c r="F157" s="268"/>
      <c r="G157" s="286"/>
      <c r="H157" s="286"/>
      <c r="I157" s="286"/>
      <c r="J157" s="288"/>
      <c r="K157" s="271"/>
      <c r="O157" s="88"/>
      <c r="AF157" s="91" t="s">
        <v>1737</v>
      </c>
      <c r="AJ157" s="91" t="s">
        <v>1851</v>
      </c>
      <c r="AN157" s="91" t="s">
        <v>1958</v>
      </c>
      <c r="AT157" s="91"/>
      <c r="AU157" s="91"/>
    </row>
    <row r="158" spans="1:47" ht="12.75">
      <c r="A158" s="42">
        <v>20</v>
      </c>
      <c r="B158" s="15"/>
      <c r="C158" s="202"/>
      <c r="D158" s="204"/>
      <c r="E158" s="19"/>
      <c r="F158" s="20"/>
      <c r="G158" s="1"/>
      <c r="H158" s="1"/>
      <c r="I158" s="1"/>
      <c r="J158" s="28"/>
      <c r="K158" s="32"/>
      <c r="AF158" s="91" t="s">
        <v>1738</v>
      </c>
      <c r="AJ158" s="91" t="s">
        <v>1852</v>
      </c>
      <c r="AN158" s="91" t="s">
        <v>1959</v>
      </c>
      <c r="AT158" s="91"/>
      <c r="AU158" s="91"/>
    </row>
    <row r="159" spans="1:47" ht="18.75" customHeight="1" thickBot="1">
      <c r="A159" s="42">
        <v>21</v>
      </c>
      <c r="B159" s="277"/>
      <c r="C159" s="21"/>
      <c r="D159" s="22"/>
      <c r="E159" s="21"/>
      <c r="F159" s="22"/>
      <c r="G159" s="211"/>
      <c r="H159" s="211"/>
      <c r="I159" s="211"/>
      <c r="J159" s="213"/>
      <c r="K159" s="33"/>
      <c r="AF159" s="124" t="s">
        <v>1739</v>
      </c>
      <c r="AG159" s="124"/>
      <c r="AJ159" s="91" t="s">
        <v>1853</v>
      </c>
      <c r="AN159" s="91" t="s">
        <v>1960</v>
      </c>
      <c r="AT159" s="91"/>
      <c r="AU159" s="91"/>
    </row>
    <row r="160" spans="1:47" ht="13.5" customHeight="1">
      <c r="A160" s="42">
        <v>22</v>
      </c>
      <c r="B160" s="58"/>
      <c r="C160" s="267"/>
      <c r="D160" s="268"/>
      <c r="E160" s="291"/>
      <c r="F160" s="292"/>
      <c r="G160" s="269"/>
      <c r="H160" s="269"/>
      <c r="I160" s="269"/>
      <c r="J160" s="270"/>
      <c r="K160" s="271"/>
      <c r="AF160" s="91" t="s">
        <v>1740</v>
      </c>
      <c r="AJ160" s="91" t="s">
        <v>1854</v>
      </c>
      <c r="AN160" s="124" t="s">
        <v>138</v>
      </c>
      <c r="AT160" s="91"/>
      <c r="AU160" s="91"/>
    </row>
    <row r="161" spans="1:47" ht="12.75">
      <c r="A161" s="42">
        <v>23</v>
      </c>
      <c r="B161" s="36"/>
      <c r="C161" s="19"/>
      <c r="D161" s="20"/>
      <c r="E161" s="19"/>
      <c r="F161" s="20"/>
      <c r="G161" s="38"/>
      <c r="H161" s="38"/>
      <c r="I161" s="38"/>
      <c r="J161" s="39"/>
      <c r="K161" s="32"/>
      <c r="AF161" s="91" t="s">
        <v>94</v>
      </c>
      <c r="AJ161" s="64" t="s">
        <v>755</v>
      </c>
      <c r="AN161" s="91" t="s">
        <v>1961</v>
      </c>
      <c r="AT161" s="91"/>
      <c r="AU161" s="91"/>
    </row>
    <row r="162" spans="1:47" ht="13.5" thickBot="1">
      <c r="A162" s="42">
        <v>24</v>
      </c>
      <c r="B162" s="16"/>
      <c r="C162" s="203"/>
      <c r="D162" s="205"/>
      <c r="E162" s="21"/>
      <c r="F162" s="22"/>
      <c r="G162" s="7"/>
      <c r="H162" s="7"/>
      <c r="I162" s="7"/>
      <c r="J162" s="29"/>
      <c r="K162" s="33"/>
      <c r="AF162" s="91" t="s">
        <v>1741</v>
      </c>
      <c r="AJ162" s="91" t="s">
        <v>1855</v>
      </c>
      <c r="AN162" s="91" t="s">
        <v>1962</v>
      </c>
      <c r="AT162" s="91"/>
      <c r="AU162" s="91"/>
    </row>
    <row r="163" spans="32:47" ht="12.75">
      <c r="AF163" s="91" t="s">
        <v>1742</v>
      </c>
      <c r="AJ163" s="91" t="s">
        <v>1856</v>
      </c>
      <c r="AN163" s="124" t="s">
        <v>1963</v>
      </c>
      <c r="AO163" s="124"/>
      <c r="AP163" s="124"/>
      <c r="AT163" s="91"/>
      <c r="AU163" s="91"/>
    </row>
    <row r="164" spans="32:47" ht="12.75">
      <c r="AF164" s="91" t="s">
        <v>1743</v>
      </c>
      <c r="AJ164" s="91" t="s">
        <v>1857</v>
      </c>
      <c r="AN164" s="64" t="s">
        <v>109</v>
      </c>
      <c r="AT164" s="91"/>
      <c r="AU164" s="91"/>
    </row>
    <row r="165" spans="32:47" ht="12.75">
      <c r="AF165" s="64" t="s">
        <v>755</v>
      </c>
      <c r="AH165" s="124"/>
      <c r="AI165" s="124"/>
      <c r="AJ165" s="124" t="s">
        <v>19</v>
      </c>
      <c r="AN165" s="91" t="s">
        <v>1964</v>
      </c>
      <c r="AT165" s="91"/>
      <c r="AU165" s="91"/>
    </row>
    <row r="166" spans="32:47" ht="12.75">
      <c r="AF166" s="91" t="s">
        <v>1744</v>
      </c>
      <c r="AJ166" s="91" t="s">
        <v>1858</v>
      </c>
      <c r="AN166" s="91" t="s">
        <v>1965</v>
      </c>
      <c r="AT166" s="91"/>
      <c r="AU166" s="91"/>
    </row>
    <row r="167" spans="32:47" ht="12.75">
      <c r="AF167" s="91" t="s">
        <v>1745</v>
      </c>
      <c r="AJ167" s="91" t="s">
        <v>1859</v>
      </c>
      <c r="AN167" s="91" t="s">
        <v>1966</v>
      </c>
      <c r="AT167" s="91"/>
      <c r="AU167" s="91"/>
    </row>
    <row r="168" spans="32:47" ht="12.75">
      <c r="AF168" s="91" t="s">
        <v>1746</v>
      </c>
      <c r="AJ168" s="124" t="s">
        <v>1860</v>
      </c>
      <c r="AK168" s="124"/>
      <c r="AN168" s="124" t="s">
        <v>1067</v>
      </c>
      <c r="AT168" s="91"/>
      <c r="AU168" s="91"/>
    </row>
    <row r="169" spans="32:47" ht="12.75">
      <c r="AF169" s="124" t="s">
        <v>57</v>
      </c>
      <c r="AJ169" s="91" t="s">
        <v>759</v>
      </c>
      <c r="AN169" s="91" t="s">
        <v>1967</v>
      </c>
      <c r="AT169" s="91"/>
      <c r="AU169" s="91"/>
    </row>
    <row r="170" spans="32:47" ht="12.75">
      <c r="AF170" s="91" t="s">
        <v>1747</v>
      </c>
      <c r="AJ170" s="91" t="s">
        <v>8</v>
      </c>
      <c r="AN170" s="91" t="s">
        <v>1968</v>
      </c>
      <c r="AT170" s="91"/>
      <c r="AU170" s="91"/>
    </row>
    <row r="171" spans="32:40" ht="12.75">
      <c r="AF171" s="91" t="s">
        <v>1748</v>
      </c>
      <c r="AJ171" s="91" t="s">
        <v>1861</v>
      </c>
      <c r="AN171" s="91" t="s">
        <v>1969</v>
      </c>
    </row>
    <row r="172" spans="32:42" ht="12.75">
      <c r="AF172" s="124" t="s">
        <v>1749</v>
      </c>
      <c r="AG172" s="124"/>
      <c r="AN172" s="124" t="s">
        <v>1970</v>
      </c>
      <c r="AO172" s="124"/>
      <c r="AP172" s="124"/>
    </row>
    <row r="173" spans="32:40" ht="12.75">
      <c r="AF173" s="91" t="s">
        <v>1750</v>
      </c>
      <c r="AN173" s="91" t="s">
        <v>1971</v>
      </c>
    </row>
    <row r="174" spans="32:40" ht="12.75">
      <c r="AF174" s="91" t="s">
        <v>1751</v>
      </c>
      <c r="AN174" s="64" t="s">
        <v>1451</v>
      </c>
    </row>
    <row r="175" spans="32:40" ht="12.75">
      <c r="AF175" s="124" t="s">
        <v>138</v>
      </c>
      <c r="AN175" s="91" t="s">
        <v>1972</v>
      </c>
    </row>
    <row r="176" spans="32:40" ht="12.75">
      <c r="AF176" s="91" t="s">
        <v>1752</v>
      </c>
      <c r="AN176" s="91" t="s">
        <v>1973</v>
      </c>
    </row>
    <row r="177" spans="32:40" ht="12.75">
      <c r="AF177" s="91" t="s">
        <v>1753</v>
      </c>
      <c r="AN177" s="91" t="s">
        <v>1974</v>
      </c>
    </row>
    <row r="178" spans="32:40" ht="12.75">
      <c r="AF178" s="124" t="s">
        <v>1754</v>
      </c>
      <c r="AG178" s="124"/>
      <c r="AN178" s="64" t="s">
        <v>1035</v>
      </c>
    </row>
    <row r="179" spans="32:40" ht="12.75">
      <c r="AF179" s="91" t="s">
        <v>8</v>
      </c>
      <c r="AN179" s="91" t="s">
        <v>1975</v>
      </c>
    </row>
    <row r="180" spans="32:40" ht="12.75">
      <c r="AF180" s="91" t="s">
        <v>1755</v>
      </c>
      <c r="AN180" s="91" t="s">
        <v>1976</v>
      </c>
    </row>
    <row r="181" ht="12.75">
      <c r="AN181" s="91" t="s">
        <v>759</v>
      </c>
    </row>
    <row r="182" ht="12.75">
      <c r="AN182" s="91" t="s">
        <v>8</v>
      </c>
    </row>
    <row r="183" ht="12.75">
      <c r="AN183" s="91" t="s">
        <v>1977</v>
      </c>
    </row>
  </sheetData>
  <sheetProtection/>
  <mergeCells count="23">
    <mergeCell ref="L131:L132"/>
    <mergeCell ref="A137:A138"/>
    <mergeCell ref="B137:B138"/>
    <mergeCell ref="C137:K137"/>
    <mergeCell ref="W103:X103"/>
    <mergeCell ref="W104:X104"/>
    <mergeCell ref="L108:L109"/>
    <mergeCell ref="A111:A112"/>
    <mergeCell ref="B111:B112"/>
    <mergeCell ref="C111:K111"/>
    <mergeCell ref="W102:X102"/>
    <mergeCell ref="A42:A43"/>
    <mergeCell ref="B42:B43"/>
    <mergeCell ref="C42:K42"/>
    <mergeCell ref="L42:T42"/>
    <mergeCell ref="U42:AC42"/>
    <mergeCell ref="A1:AE1"/>
    <mergeCell ref="A85:A86"/>
    <mergeCell ref="B85:B86"/>
    <mergeCell ref="C85:K85"/>
    <mergeCell ref="L85:L86"/>
    <mergeCell ref="AD85:AD86"/>
    <mergeCell ref="AD42:AD4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170"/>
  <sheetViews>
    <sheetView zoomScalePageLayoutView="0" workbookViewId="0" topLeftCell="A1">
      <selection activeCell="H2" sqref="H2:H4"/>
    </sheetView>
  </sheetViews>
  <sheetFormatPr defaultColWidth="9.140625" defaultRowHeight="12.75" outlineLevelCol="1"/>
  <cols>
    <col min="1" max="1" width="5.57421875" style="0" customWidth="1"/>
    <col min="2" max="2" width="41.28125" style="0" customWidth="1"/>
    <col min="3" max="3" width="9.57421875" style="0" customWidth="1" outlineLevel="1"/>
    <col min="4" max="4" width="7.8515625" style="0" customWidth="1" outlineLevel="1"/>
    <col min="5" max="5" width="9.7109375" style="0" customWidth="1" outlineLevel="1"/>
    <col min="6" max="10" width="7.57421875" style="0" customWidth="1" outlineLevel="1"/>
    <col min="11" max="11" width="9.140625" style="0" customWidth="1"/>
    <col min="12" max="13" width="9.140625" style="0" customWidth="1" outlineLevel="1"/>
    <col min="14" max="14" width="9.421875" style="0" customWidth="1" outlineLevel="1"/>
    <col min="15" max="19" width="9.140625" style="0" customWidth="1" outlineLevel="1"/>
    <col min="20" max="20" width="9.140625" style="0" customWidth="1"/>
    <col min="21" max="21" width="9.140625" style="0" customWidth="1" outlineLevel="1" collapsed="1"/>
    <col min="22" max="22" width="9.140625" style="0" customWidth="1" outlineLevel="1"/>
    <col min="23" max="23" width="10.140625" style="0" customWidth="1" outlineLevel="1"/>
    <col min="24" max="28" width="9.140625" style="0" customWidth="1" outlineLevel="1"/>
    <col min="29" max="29" width="9.140625" style="0" customWidth="1"/>
    <col min="30" max="30" width="10.00390625" style="0" customWidth="1"/>
    <col min="31" max="31" width="2.00390625" style="0" customWidth="1"/>
    <col min="32" max="32" width="11.140625" style="91" customWidth="1" outlineLevel="1"/>
    <col min="33" max="33" width="23.00390625" style="91" customWidth="1" outlineLevel="1"/>
    <col min="34" max="34" width="3.57421875" style="91" customWidth="1"/>
    <col min="35" max="35" width="2.28125" style="91" customWidth="1"/>
    <col min="36" max="36" width="29.8515625" style="91" customWidth="1" outlineLevel="1"/>
    <col min="37" max="37" width="11.140625" style="91" customWidth="1" outlineLevel="1"/>
    <col min="38" max="38" width="2.140625" style="91" customWidth="1"/>
    <col min="39" max="39" width="2.8515625" style="91" customWidth="1"/>
    <col min="40" max="40" width="42.140625" style="91" customWidth="1" outlineLevel="1"/>
    <col min="41" max="41" width="2.7109375" style="91" customWidth="1" outlineLevel="1"/>
    <col min="42" max="44" width="11.140625" style="91" customWidth="1" outlineLevel="1"/>
    <col min="45" max="45" width="11.140625" style="91" customWidth="1"/>
    <col min="46" max="46" width="9.421875" style="0" customWidth="1"/>
  </cols>
  <sheetData>
    <row r="1" spans="1:52" ht="18">
      <c r="A1" s="323" t="s">
        <v>2227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Z1" s="91"/>
    </row>
    <row r="2" spans="1:52" ht="14.25">
      <c r="A2" s="2" t="s">
        <v>339</v>
      </c>
      <c r="H2" s="308" t="s">
        <v>2216</v>
      </c>
      <c r="I2" s="91"/>
      <c r="AZ2" s="92"/>
    </row>
    <row r="3" spans="1:52" ht="14.25">
      <c r="A3" s="2" t="s">
        <v>340</v>
      </c>
      <c r="H3" s="308" t="s">
        <v>2217</v>
      </c>
      <c r="I3" s="91"/>
      <c r="U3" s="109"/>
      <c r="AZ3" s="92"/>
    </row>
    <row r="4" spans="1:52" ht="14.25">
      <c r="A4" s="2" t="s">
        <v>61</v>
      </c>
      <c r="H4" s="308" t="s">
        <v>2218</v>
      </c>
      <c r="I4" s="91"/>
      <c r="U4" s="109"/>
      <c r="AZ4" s="92"/>
    </row>
    <row r="5" spans="1:52" ht="12.75">
      <c r="A5" s="35" t="s">
        <v>33</v>
      </c>
      <c r="H5" s="108"/>
      <c r="U5" s="109"/>
      <c r="AZ5" s="92"/>
    </row>
    <row r="6" spans="1:52" ht="12.75">
      <c r="A6" s="52" t="s">
        <v>9</v>
      </c>
      <c r="H6" s="13" t="s">
        <v>35</v>
      </c>
      <c r="O6" s="13"/>
      <c r="U6" s="109"/>
      <c r="AZ6" s="92"/>
    </row>
    <row r="7" spans="1:52" ht="12.75">
      <c r="A7" s="90" t="s">
        <v>10</v>
      </c>
      <c r="B7" s="91"/>
      <c r="C7" s="92"/>
      <c r="D7" s="91"/>
      <c r="H7" s="240" t="s">
        <v>54</v>
      </c>
      <c r="I7" s="241" t="s">
        <v>34</v>
      </c>
      <c r="J7" s="239" t="s">
        <v>55</v>
      </c>
      <c r="O7" s="13"/>
      <c r="U7" s="109"/>
      <c r="AG7" s="126"/>
      <c r="AZ7" s="92"/>
    </row>
    <row r="8" spans="1:52" ht="12.75">
      <c r="A8" s="90" t="s">
        <v>11</v>
      </c>
      <c r="B8" s="91"/>
      <c r="C8" s="92"/>
      <c r="D8" s="91"/>
      <c r="H8" s="302" t="s">
        <v>2219</v>
      </c>
      <c r="I8" s="241" t="s">
        <v>34</v>
      </c>
      <c r="J8" s="239" t="s">
        <v>2221</v>
      </c>
      <c r="O8" s="13"/>
      <c r="P8" s="9"/>
      <c r="Q8" s="9"/>
      <c r="U8" s="109"/>
      <c r="V8" s="9"/>
      <c r="X8" s="9"/>
      <c r="Y8" s="9"/>
      <c r="Z8" s="9"/>
      <c r="AA8" s="9"/>
      <c r="AB8" s="9"/>
      <c r="AC8" s="9"/>
      <c r="AG8" s="126"/>
      <c r="AZ8" s="92"/>
    </row>
    <row r="9" spans="1:52" ht="12.75">
      <c r="A9" s="90" t="s">
        <v>12</v>
      </c>
      <c r="B9" s="91"/>
      <c r="D9" s="91"/>
      <c r="H9" s="237" t="s">
        <v>2220</v>
      </c>
      <c r="I9" s="238"/>
      <c r="J9" s="239" t="s">
        <v>2222</v>
      </c>
      <c r="O9" s="13"/>
      <c r="P9" s="9"/>
      <c r="Q9" s="9"/>
      <c r="U9" s="109"/>
      <c r="V9" s="9"/>
      <c r="W9" s="9"/>
      <c r="X9" s="9"/>
      <c r="Y9" s="9"/>
      <c r="Z9" s="9"/>
      <c r="AA9" s="9"/>
      <c r="AB9" s="9"/>
      <c r="AC9" s="9"/>
      <c r="AG9" s="126"/>
      <c r="AZ9" s="92"/>
    </row>
    <row r="10" spans="1:52" ht="12.75">
      <c r="A10" s="90" t="s">
        <v>13</v>
      </c>
      <c r="B10" s="91"/>
      <c r="C10" s="92"/>
      <c r="D10" s="91"/>
      <c r="H10" s="237" t="s">
        <v>46</v>
      </c>
      <c r="I10" s="238"/>
      <c r="J10" s="239" t="s">
        <v>44</v>
      </c>
      <c r="O10" s="13"/>
      <c r="P10" s="9"/>
      <c r="Q10" s="9"/>
      <c r="V10" s="9"/>
      <c r="W10" s="9"/>
      <c r="X10" s="9"/>
      <c r="Y10" s="9"/>
      <c r="Z10" s="9"/>
      <c r="AA10" s="9"/>
      <c r="AB10" s="9"/>
      <c r="AC10" s="9"/>
      <c r="AG10" s="126"/>
      <c r="AZ10" s="92"/>
    </row>
    <row r="11" spans="1:52" ht="12.75">
      <c r="A11" s="90" t="s">
        <v>14</v>
      </c>
      <c r="B11" s="91"/>
      <c r="C11" s="92"/>
      <c r="D11" s="91"/>
      <c r="H11" s="237" t="s">
        <v>1344</v>
      </c>
      <c r="I11" s="238"/>
      <c r="J11" s="239" t="s">
        <v>671</v>
      </c>
      <c r="L11" s="9"/>
      <c r="M11" s="9"/>
      <c r="N11" s="88"/>
      <c r="O11" s="13"/>
      <c r="P11" s="9"/>
      <c r="Q11" s="9"/>
      <c r="U11" s="109"/>
      <c r="V11" s="9"/>
      <c r="W11" s="9"/>
      <c r="X11" s="9"/>
      <c r="Y11" s="9"/>
      <c r="Z11" s="9"/>
      <c r="AA11" s="9"/>
      <c r="AB11" s="9"/>
      <c r="AC11" s="9"/>
      <c r="AG11" s="126"/>
      <c r="AZ11" s="92"/>
    </row>
    <row r="12" spans="1:52" ht="12.75">
      <c r="A12" s="52" t="s">
        <v>15</v>
      </c>
      <c r="H12" s="240"/>
      <c r="I12" s="241"/>
      <c r="J12" s="239"/>
      <c r="L12" s="9"/>
      <c r="M12" s="9"/>
      <c r="N12" s="88"/>
      <c r="O12" s="13"/>
      <c r="P12" s="9"/>
      <c r="Q12" s="9"/>
      <c r="V12" s="9"/>
      <c r="W12" s="9"/>
      <c r="X12" s="9"/>
      <c r="Y12" s="9"/>
      <c r="Z12" s="9"/>
      <c r="AA12" s="9"/>
      <c r="AB12" s="9"/>
      <c r="AC12" s="9"/>
      <c r="AZ12" s="92"/>
    </row>
    <row r="13" spans="1:52" ht="12.75">
      <c r="A13" s="52" t="s">
        <v>16</v>
      </c>
      <c r="H13" s="121"/>
      <c r="I13" s="122"/>
      <c r="J13" s="118"/>
      <c r="L13" s="9"/>
      <c r="M13" s="9"/>
      <c r="N13" s="88"/>
      <c r="P13" s="9"/>
      <c r="U13" s="109"/>
      <c r="AZ13" s="92"/>
    </row>
    <row r="14" spans="12:52" ht="6.75" customHeight="1">
      <c r="L14" s="9"/>
      <c r="M14" s="9"/>
      <c r="N14" s="88"/>
      <c r="P14" s="9"/>
      <c r="AZ14" s="92"/>
    </row>
    <row r="15" spans="1:52" ht="15.75">
      <c r="A15" s="130" t="s">
        <v>341</v>
      </c>
      <c r="B15" s="53"/>
      <c r="C15" s="53"/>
      <c r="D15" s="53"/>
      <c r="E15" s="53"/>
      <c r="F15" s="130"/>
      <c r="G15" s="53"/>
      <c r="H15" s="53"/>
      <c r="I15" s="53"/>
      <c r="J15" s="53"/>
      <c r="L15" s="9"/>
      <c r="M15" s="9"/>
      <c r="N15" s="88"/>
      <c r="P15" s="9"/>
      <c r="AG15" s="127"/>
      <c r="AZ15" s="92"/>
    </row>
    <row r="16" spans="1:52" ht="12.75">
      <c r="A16" s="104" t="s">
        <v>365</v>
      </c>
      <c r="F16" s="171"/>
      <c r="H16" s="91"/>
      <c r="L16" s="9"/>
      <c r="M16" s="9"/>
      <c r="N16" s="88"/>
      <c r="P16" s="9"/>
      <c r="AG16" s="127"/>
      <c r="AZ16" s="92"/>
    </row>
    <row r="17" spans="1:52" ht="12.75">
      <c r="A17" s="104" t="s">
        <v>364</v>
      </c>
      <c r="F17" s="171"/>
      <c r="H17" s="91"/>
      <c r="L17" s="9"/>
      <c r="M17" s="9"/>
      <c r="N17" s="88"/>
      <c r="P17" s="9"/>
      <c r="AG17" s="128"/>
      <c r="AZ17" s="92"/>
    </row>
    <row r="18" spans="1:52" ht="12.75">
      <c r="A18" s="104" t="s">
        <v>363</v>
      </c>
      <c r="F18" s="171"/>
      <c r="H18" s="91"/>
      <c r="L18" s="9"/>
      <c r="M18" s="9"/>
      <c r="N18" s="88"/>
      <c r="P18" s="9"/>
      <c r="AG18" s="128"/>
      <c r="AZ18" s="92"/>
    </row>
    <row r="19" spans="1:52" ht="12.75">
      <c r="A19" s="104" t="s">
        <v>366</v>
      </c>
      <c r="F19" s="104"/>
      <c r="H19" s="91"/>
      <c r="L19" s="9"/>
      <c r="M19" s="9"/>
      <c r="N19" s="88"/>
      <c r="O19" s="9"/>
      <c r="P19" s="9"/>
      <c r="AZ19" s="92"/>
    </row>
    <row r="20" spans="1:52" ht="12.75">
      <c r="A20" s="171" t="s">
        <v>367</v>
      </c>
      <c r="F20" s="104"/>
      <c r="H20" s="91"/>
      <c r="L20" s="9"/>
      <c r="M20" s="9"/>
      <c r="N20" s="88"/>
      <c r="O20" s="9"/>
      <c r="P20" s="9"/>
      <c r="AZ20" s="92"/>
    </row>
    <row r="21" spans="1:52" ht="12.75">
      <c r="A21" s="171" t="s">
        <v>678</v>
      </c>
      <c r="F21" s="104"/>
      <c r="H21" s="91"/>
      <c r="L21" s="9"/>
      <c r="M21" s="9"/>
      <c r="N21" s="88"/>
      <c r="O21" s="9"/>
      <c r="P21" s="9"/>
      <c r="AZ21" s="92"/>
    </row>
    <row r="22" spans="1:52" ht="12.75">
      <c r="A22" s="88" t="s">
        <v>966</v>
      </c>
      <c r="F22" s="104"/>
      <c r="L22" s="9"/>
      <c r="M22" s="9"/>
      <c r="N22" s="9"/>
      <c r="O22" s="9"/>
      <c r="P22" s="9"/>
      <c r="AZ22" s="92"/>
    </row>
    <row r="23" spans="1:52" ht="12.75">
      <c r="A23" s="13" t="s">
        <v>1324</v>
      </c>
      <c r="F23" s="104"/>
      <c r="L23" s="9"/>
      <c r="M23" s="9"/>
      <c r="N23" s="9"/>
      <c r="O23" s="9"/>
      <c r="P23" s="9"/>
      <c r="AZ23" s="92"/>
    </row>
    <row r="24" spans="1:52" ht="12.75">
      <c r="A24" s="2" t="s">
        <v>1636</v>
      </c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Z24" s="92"/>
    </row>
    <row r="25" spans="2:52" ht="20.25">
      <c r="B25" s="50" t="s">
        <v>1336</v>
      </c>
      <c r="AF25" s="8"/>
      <c r="AG25" s="301"/>
      <c r="AH25" s="8"/>
      <c r="AI25" s="8"/>
      <c r="AJ25" s="301"/>
      <c r="AK25" s="8"/>
      <c r="AL25" s="8"/>
      <c r="AM25" s="8"/>
      <c r="AN25" s="301"/>
      <c r="AO25" s="8"/>
      <c r="AP25" s="8"/>
      <c r="AQ25" s="8"/>
      <c r="AZ25" s="92"/>
    </row>
    <row r="26" spans="2:52" ht="13.5" customHeight="1" thickBot="1">
      <c r="B26" s="50"/>
      <c r="P26" s="13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Z26" s="92"/>
    </row>
    <row r="27" spans="1:52" ht="26.25" customHeight="1" thickBot="1">
      <c r="A27" s="146" t="s">
        <v>29</v>
      </c>
      <c r="B27" s="147" t="s">
        <v>5</v>
      </c>
      <c r="C27" s="179"/>
      <c r="D27" s="182" t="s">
        <v>30</v>
      </c>
      <c r="E27" s="183" t="s">
        <v>31</v>
      </c>
      <c r="F27" s="184" t="s">
        <v>32</v>
      </c>
      <c r="G27" s="223" t="s">
        <v>343</v>
      </c>
      <c r="H27" s="192" t="s">
        <v>56</v>
      </c>
      <c r="I27" s="192" t="s">
        <v>49</v>
      </c>
      <c r="J27" s="192" t="s">
        <v>50</v>
      </c>
      <c r="K27" s="192" t="s">
        <v>51</v>
      </c>
      <c r="L27" s="192" t="s">
        <v>52</v>
      </c>
      <c r="M27" s="226" t="s">
        <v>53</v>
      </c>
      <c r="N27" s="223" t="s">
        <v>59</v>
      </c>
      <c r="O27" s="192" t="s">
        <v>374</v>
      </c>
      <c r="P27" s="193" t="s">
        <v>60</v>
      </c>
      <c r="Q27" s="155"/>
      <c r="R27" s="123"/>
      <c r="S27" s="280"/>
      <c r="T27" s="280"/>
      <c r="U27" s="280"/>
      <c r="V27" s="129"/>
      <c r="W27" s="164"/>
      <c r="X27" s="164"/>
      <c r="Y27" s="164"/>
      <c r="Z27" s="164"/>
      <c r="AA27" s="164"/>
      <c r="AB27" s="9"/>
      <c r="AC27" s="9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Z27" s="92"/>
    </row>
    <row r="28" spans="1:52" ht="13.5" customHeight="1">
      <c r="A28" s="146">
        <v>1</v>
      </c>
      <c r="B28" s="220" t="s">
        <v>365</v>
      </c>
      <c r="C28" s="221"/>
      <c r="D28" s="242">
        <v>6</v>
      </c>
      <c r="E28" s="244">
        <v>6</v>
      </c>
      <c r="F28" s="245">
        <v>8</v>
      </c>
      <c r="G28" s="224">
        <v>34</v>
      </c>
      <c r="H28" s="246">
        <v>28</v>
      </c>
      <c r="I28" s="152">
        <v>27</v>
      </c>
      <c r="J28" s="152">
        <v>28</v>
      </c>
      <c r="K28" s="152">
        <v>34</v>
      </c>
      <c r="L28" s="152">
        <v>23</v>
      </c>
      <c r="M28" s="249">
        <f aca="true" t="shared" si="0" ref="M28:M36">D28+E28+F28</f>
        <v>20</v>
      </c>
      <c r="N28" s="303"/>
      <c r="O28" s="221"/>
      <c r="P28" s="194">
        <f aca="true" t="shared" si="1" ref="P28:P36">G28+H28+I28+J28+K28+L28+M28+N28+O28</f>
        <v>194</v>
      </c>
      <c r="Q28" s="155"/>
      <c r="R28" s="281"/>
      <c r="S28" s="281"/>
      <c r="T28" s="281"/>
      <c r="U28" s="281"/>
      <c r="V28" s="165"/>
      <c r="W28" s="166"/>
      <c r="X28" s="200"/>
      <c r="Y28" s="167"/>
      <c r="Z28" s="167"/>
      <c r="AA28" s="167"/>
      <c r="AB28" s="167"/>
      <c r="AC28" s="9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Z28" s="92"/>
    </row>
    <row r="29" spans="1:52" ht="13.5" customHeight="1">
      <c r="A29" s="146">
        <v>2</v>
      </c>
      <c r="B29" s="147" t="s">
        <v>689</v>
      </c>
      <c r="C29" s="181"/>
      <c r="D29" s="242">
        <v>12</v>
      </c>
      <c r="E29" s="244">
        <v>12</v>
      </c>
      <c r="F29" s="245">
        <v>12</v>
      </c>
      <c r="G29" s="283">
        <v>18</v>
      </c>
      <c r="H29" s="246">
        <v>14</v>
      </c>
      <c r="I29" s="152">
        <v>20</v>
      </c>
      <c r="J29" s="152">
        <v>22</v>
      </c>
      <c r="K29" s="152">
        <v>30</v>
      </c>
      <c r="L29" s="152">
        <v>30</v>
      </c>
      <c r="M29" s="249">
        <f t="shared" si="0"/>
        <v>36</v>
      </c>
      <c r="N29" s="303"/>
      <c r="O29" s="221"/>
      <c r="P29" s="195">
        <f t="shared" si="1"/>
        <v>170</v>
      </c>
      <c r="Q29" s="155"/>
      <c r="R29" s="123"/>
      <c r="S29" s="123"/>
      <c r="T29" s="123"/>
      <c r="U29" s="123"/>
      <c r="V29" s="165"/>
      <c r="W29" s="165"/>
      <c r="X29" s="200"/>
      <c r="Y29" s="163"/>
      <c r="Z29" s="163"/>
      <c r="AA29" s="163"/>
      <c r="AB29" s="163"/>
      <c r="AC29" s="9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Z29" s="92"/>
    </row>
    <row r="30" spans="1:52" ht="13.5" customHeight="1">
      <c r="A30" s="146">
        <v>3</v>
      </c>
      <c r="B30" s="251" t="s">
        <v>677</v>
      </c>
      <c r="C30" s="180"/>
      <c r="D30" s="242">
        <v>10</v>
      </c>
      <c r="E30" s="244">
        <v>10</v>
      </c>
      <c r="F30" s="245">
        <v>10</v>
      </c>
      <c r="G30" s="283">
        <v>18</v>
      </c>
      <c r="H30" s="246">
        <v>22</v>
      </c>
      <c r="I30" s="152">
        <v>19</v>
      </c>
      <c r="J30" s="152">
        <v>26</v>
      </c>
      <c r="K30" s="152">
        <v>18</v>
      </c>
      <c r="L30" s="152">
        <v>27</v>
      </c>
      <c r="M30" s="249">
        <f t="shared" si="0"/>
        <v>30</v>
      </c>
      <c r="N30" s="303"/>
      <c r="O30" s="221"/>
      <c r="P30" s="195">
        <f t="shared" si="1"/>
        <v>160</v>
      </c>
      <c r="Q30" s="155"/>
      <c r="R30" s="281"/>
      <c r="S30" s="281"/>
      <c r="T30" s="281"/>
      <c r="U30" s="281"/>
      <c r="V30" s="165"/>
      <c r="W30" s="165"/>
      <c r="X30" s="200"/>
      <c r="Y30" s="163"/>
      <c r="Z30" s="163"/>
      <c r="AA30" s="163"/>
      <c r="AB30" s="163"/>
      <c r="AC30" s="9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Z30" s="92"/>
    </row>
    <row r="31" spans="1:52" ht="13.5" customHeight="1">
      <c r="A31" s="146">
        <v>4</v>
      </c>
      <c r="B31" s="282" t="s">
        <v>1325</v>
      </c>
      <c r="C31" s="181"/>
      <c r="D31" s="242">
        <v>8</v>
      </c>
      <c r="E31" s="244">
        <v>8</v>
      </c>
      <c r="F31" s="245">
        <v>5</v>
      </c>
      <c r="G31" s="283">
        <v>18</v>
      </c>
      <c r="H31" s="284">
        <v>12</v>
      </c>
      <c r="I31" s="284">
        <v>12</v>
      </c>
      <c r="J31" s="152">
        <v>25</v>
      </c>
      <c r="K31" s="152">
        <v>24</v>
      </c>
      <c r="L31" s="152">
        <v>19</v>
      </c>
      <c r="M31" s="249">
        <f t="shared" si="0"/>
        <v>21</v>
      </c>
      <c r="N31" s="303"/>
      <c r="O31" s="221"/>
      <c r="P31" s="195">
        <f t="shared" si="1"/>
        <v>131</v>
      </c>
      <c r="Q31" s="155"/>
      <c r="R31" s="123"/>
      <c r="S31" s="123"/>
      <c r="T31" s="123"/>
      <c r="U31" s="123"/>
      <c r="V31" s="165"/>
      <c r="W31" s="165"/>
      <c r="X31" s="200"/>
      <c r="Y31" s="163"/>
      <c r="Z31" s="163"/>
      <c r="AA31" s="163"/>
      <c r="AB31" s="163"/>
      <c r="AC31" s="9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Z31" s="92"/>
    </row>
    <row r="32" spans="1:52" ht="13.5" customHeight="1">
      <c r="A32" s="146">
        <v>5</v>
      </c>
      <c r="B32" s="220" t="s">
        <v>363</v>
      </c>
      <c r="C32" s="221"/>
      <c r="D32" s="242">
        <v>0</v>
      </c>
      <c r="E32" s="244">
        <v>0</v>
      </c>
      <c r="F32" s="245">
        <v>0</v>
      </c>
      <c r="G32" s="224">
        <v>32</v>
      </c>
      <c r="H32" s="246">
        <v>36</v>
      </c>
      <c r="I32" s="152">
        <v>26</v>
      </c>
      <c r="J32" s="152">
        <v>23</v>
      </c>
      <c r="K32" s="152">
        <v>4</v>
      </c>
      <c r="L32" s="152">
        <v>9</v>
      </c>
      <c r="M32" s="249">
        <f t="shared" si="0"/>
        <v>0</v>
      </c>
      <c r="N32" s="303"/>
      <c r="O32" s="221"/>
      <c r="P32" s="195">
        <f t="shared" si="1"/>
        <v>130</v>
      </c>
      <c r="Q32" s="155"/>
      <c r="R32" s="123"/>
      <c r="S32" s="123"/>
      <c r="T32" s="123"/>
      <c r="U32" s="123"/>
      <c r="V32" s="165"/>
      <c r="W32" s="165"/>
      <c r="X32" s="200"/>
      <c r="Y32" s="163"/>
      <c r="Z32" s="163"/>
      <c r="AA32" s="163"/>
      <c r="AB32" s="163"/>
      <c r="AC32" s="9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Z32" s="92"/>
    </row>
    <row r="33" spans="1:52" ht="13.5" customHeight="1">
      <c r="A33" s="146">
        <v>6</v>
      </c>
      <c r="B33" s="252" t="s">
        <v>364</v>
      </c>
      <c r="C33" s="221"/>
      <c r="D33" s="242">
        <v>5</v>
      </c>
      <c r="E33" s="244">
        <v>5</v>
      </c>
      <c r="F33" s="245">
        <v>6</v>
      </c>
      <c r="G33" s="224">
        <v>19</v>
      </c>
      <c r="H33" s="246">
        <v>18</v>
      </c>
      <c r="I33" s="152">
        <v>21</v>
      </c>
      <c r="J33" s="152">
        <v>11</v>
      </c>
      <c r="K33" s="152">
        <v>10</v>
      </c>
      <c r="L33" s="152">
        <v>13</v>
      </c>
      <c r="M33" s="249">
        <f t="shared" si="0"/>
        <v>16</v>
      </c>
      <c r="N33" s="303"/>
      <c r="O33" s="221"/>
      <c r="P33" s="195">
        <f t="shared" si="1"/>
        <v>108</v>
      </c>
      <c r="Q33" s="155"/>
      <c r="R33" s="123"/>
      <c r="S33" s="123"/>
      <c r="T33" s="123"/>
      <c r="U33" s="123"/>
      <c r="V33" s="165"/>
      <c r="W33" s="165"/>
      <c r="X33" s="200"/>
      <c r="Y33" s="163"/>
      <c r="Z33" s="163"/>
      <c r="AA33" s="163"/>
      <c r="AB33" s="163"/>
      <c r="AC33" s="9"/>
      <c r="AF33" s="8"/>
      <c r="AG33" s="8"/>
      <c r="AH33" s="8"/>
      <c r="AL33" s="8"/>
      <c r="AM33" s="8"/>
      <c r="AN33" s="8"/>
      <c r="AO33" s="8"/>
      <c r="AP33" s="8"/>
      <c r="AQ33" s="8"/>
      <c r="AZ33" s="92"/>
    </row>
    <row r="34" spans="1:52" ht="13.5" customHeight="1">
      <c r="A34" s="146">
        <v>7</v>
      </c>
      <c r="B34" s="252" t="s">
        <v>366</v>
      </c>
      <c r="C34" s="221"/>
      <c r="D34" s="242">
        <v>4</v>
      </c>
      <c r="E34" s="244">
        <v>0</v>
      </c>
      <c r="F34" s="245">
        <v>0</v>
      </c>
      <c r="G34" s="224">
        <v>20</v>
      </c>
      <c r="H34" s="246">
        <v>12</v>
      </c>
      <c r="I34" s="152">
        <v>19</v>
      </c>
      <c r="J34" s="152">
        <v>10</v>
      </c>
      <c r="K34" s="152">
        <v>15</v>
      </c>
      <c r="L34" s="152">
        <v>15</v>
      </c>
      <c r="M34" s="249">
        <f t="shared" si="0"/>
        <v>4</v>
      </c>
      <c r="N34" s="303"/>
      <c r="O34" s="221"/>
      <c r="P34" s="195">
        <f t="shared" si="1"/>
        <v>95</v>
      </c>
      <c r="Q34" s="155"/>
      <c r="R34" s="123"/>
      <c r="S34" s="123"/>
      <c r="T34" s="123"/>
      <c r="U34" s="123"/>
      <c r="V34" s="165"/>
      <c r="W34" s="165"/>
      <c r="X34" s="200"/>
      <c r="Y34" s="163"/>
      <c r="Z34" s="163"/>
      <c r="AA34" s="163"/>
      <c r="AB34" s="163"/>
      <c r="AC34" s="9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Z34" s="92"/>
    </row>
    <row r="35" spans="1:52" ht="13.5" customHeight="1">
      <c r="A35" s="146">
        <v>8</v>
      </c>
      <c r="B35" s="220" t="s">
        <v>1635</v>
      </c>
      <c r="C35" s="221"/>
      <c r="D35" s="242">
        <v>0</v>
      </c>
      <c r="E35" s="244">
        <v>0</v>
      </c>
      <c r="F35" s="245">
        <v>0</v>
      </c>
      <c r="G35" s="283">
        <v>18</v>
      </c>
      <c r="H35" s="298">
        <v>14</v>
      </c>
      <c r="I35" s="284">
        <v>12</v>
      </c>
      <c r="J35" s="284">
        <v>0</v>
      </c>
      <c r="K35" s="152">
        <v>13</v>
      </c>
      <c r="L35" s="152">
        <v>14</v>
      </c>
      <c r="M35" s="249">
        <f t="shared" si="0"/>
        <v>0</v>
      </c>
      <c r="N35" s="303"/>
      <c r="O35" s="221"/>
      <c r="P35" s="195">
        <f t="shared" si="1"/>
        <v>71</v>
      </c>
      <c r="Q35" s="155"/>
      <c r="R35" s="123"/>
      <c r="S35" s="123"/>
      <c r="T35" s="123"/>
      <c r="U35" s="123"/>
      <c r="V35" s="165"/>
      <c r="W35" s="201"/>
      <c r="X35" s="163"/>
      <c r="Y35" s="163"/>
      <c r="Z35" s="163"/>
      <c r="AA35" s="163"/>
      <c r="AB35" s="163"/>
      <c r="AC35" s="9"/>
      <c r="AF35" s="301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Z35" s="92"/>
    </row>
    <row r="36" spans="1:52" ht="13.5" customHeight="1">
      <c r="A36" s="146">
        <v>9</v>
      </c>
      <c r="B36" s="220" t="s">
        <v>367</v>
      </c>
      <c r="C36" s="221"/>
      <c r="D36" s="242">
        <v>0</v>
      </c>
      <c r="E36" s="244">
        <v>0</v>
      </c>
      <c r="F36" s="245">
        <v>0</v>
      </c>
      <c r="G36" s="224">
        <v>18</v>
      </c>
      <c r="H36" s="246">
        <v>14</v>
      </c>
      <c r="I36" s="152">
        <v>12</v>
      </c>
      <c r="J36" s="152">
        <v>0</v>
      </c>
      <c r="K36" s="152">
        <v>0</v>
      </c>
      <c r="L36" s="152">
        <v>0</v>
      </c>
      <c r="M36" s="249">
        <f t="shared" si="0"/>
        <v>0</v>
      </c>
      <c r="N36" s="303"/>
      <c r="O36" s="221"/>
      <c r="P36" s="195">
        <f t="shared" si="1"/>
        <v>44</v>
      </c>
      <c r="Q36" s="155"/>
      <c r="R36" s="123"/>
      <c r="S36" s="123"/>
      <c r="T36" s="123"/>
      <c r="U36" s="123"/>
      <c r="V36" s="165"/>
      <c r="W36" s="201"/>
      <c r="X36" s="163"/>
      <c r="Y36" s="163"/>
      <c r="Z36" s="163"/>
      <c r="AA36" s="163"/>
      <c r="AB36" s="163"/>
      <c r="AC36" s="9"/>
      <c r="AF36" s="8"/>
      <c r="AG36" s="8"/>
      <c r="AH36" s="8"/>
      <c r="AI36" s="8"/>
      <c r="AJ36" s="302" t="s">
        <v>2219</v>
      </c>
      <c r="AK36" s="239" t="s">
        <v>2221</v>
      </c>
      <c r="AN36" s="237" t="s">
        <v>1344</v>
      </c>
      <c r="AO36" s="239" t="s">
        <v>671</v>
      </c>
      <c r="AP36" s="297"/>
      <c r="AQ36" s="8"/>
      <c r="AZ36" s="92"/>
    </row>
    <row r="37" spans="1:52" ht="13.5" customHeight="1" thickBot="1">
      <c r="A37" s="146"/>
      <c r="B37" s="147"/>
      <c r="C37" s="180"/>
      <c r="D37" s="189"/>
      <c r="E37" s="190"/>
      <c r="F37" s="191"/>
      <c r="G37" s="224"/>
      <c r="H37" s="248"/>
      <c r="I37" s="152"/>
      <c r="J37" s="152"/>
      <c r="K37" s="152"/>
      <c r="L37" s="152"/>
      <c r="M37" s="250"/>
      <c r="N37" s="303"/>
      <c r="O37" s="221"/>
      <c r="P37" s="117"/>
      <c r="Q37" s="155"/>
      <c r="R37" s="123"/>
      <c r="S37" s="123"/>
      <c r="T37" s="123"/>
      <c r="U37" s="123"/>
      <c r="V37" s="165"/>
      <c r="W37" s="165"/>
      <c r="X37" s="163"/>
      <c r="Y37" s="163"/>
      <c r="Z37" s="163"/>
      <c r="AA37" s="163"/>
      <c r="AB37" s="163"/>
      <c r="AC37" s="9"/>
      <c r="AF37" s="240" t="s">
        <v>54</v>
      </c>
      <c r="AG37" s="239" t="s">
        <v>55</v>
      </c>
      <c r="AI37" s="8"/>
      <c r="AJ37" s="237" t="s">
        <v>2220</v>
      </c>
      <c r="AK37" s="239" t="s">
        <v>2222</v>
      </c>
      <c r="AN37" s="240" t="s">
        <v>54</v>
      </c>
      <c r="AO37" s="239" t="s">
        <v>55</v>
      </c>
      <c r="AP37" s="297"/>
      <c r="AQ37" s="8"/>
      <c r="AZ37" s="92"/>
    </row>
    <row r="38" spans="2:52" ht="13.5" customHeight="1">
      <c r="B38" s="89"/>
      <c r="AF38" s="8"/>
      <c r="AG38" s="8"/>
      <c r="AH38" s="8"/>
      <c r="AI38" s="8"/>
      <c r="AJ38" s="240" t="s">
        <v>54</v>
      </c>
      <c r="AK38" s="239" t="s">
        <v>55</v>
      </c>
      <c r="AL38" s="8"/>
      <c r="AM38" s="8"/>
      <c r="AN38" s="8"/>
      <c r="AO38" s="8"/>
      <c r="AP38" s="8"/>
      <c r="AQ38" s="8"/>
      <c r="AZ38" s="92"/>
    </row>
    <row r="39" spans="16:52" ht="10.5" customHeight="1">
      <c r="P39" s="45"/>
      <c r="Q39" s="123"/>
      <c r="R39" s="106"/>
      <c r="S39" s="84"/>
      <c r="T39" s="84"/>
      <c r="U39" s="84"/>
      <c r="V39" s="107"/>
      <c r="AJ39" s="237" t="s">
        <v>46</v>
      </c>
      <c r="AK39" s="239" t="s">
        <v>44</v>
      </c>
      <c r="AZ39" s="92"/>
    </row>
    <row r="40" spans="1:52" ht="24" customHeight="1">
      <c r="A40" s="102"/>
      <c r="B40" s="50" t="s">
        <v>36</v>
      </c>
      <c r="AZ40" s="92"/>
    </row>
    <row r="41" spans="1:52" ht="21" thickBot="1">
      <c r="A41" s="54"/>
      <c r="B41" s="102"/>
      <c r="AZ41" s="92"/>
    </row>
    <row r="42" spans="1:52" ht="16.5" thickBot="1">
      <c r="A42" s="330" t="s">
        <v>6</v>
      </c>
      <c r="B42" s="330" t="s">
        <v>0</v>
      </c>
      <c r="C42" s="333" t="s">
        <v>3</v>
      </c>
      <c r="D42" s="325"/>
      <c r="E42" s="325"/>
      <c r="F42" s="325"/>
      <c r="G42" s="325"/>
      <c r="H42" s="325"/>
      <c r="I42" s="325"/>
      <c r="J42" s="326"/>
      <c r="K42" s="327"/>
      <c r="L42" s="324" t="s">
        <v>1</v>
      </c>
      <c r="M42" s="325"/>
      <c r="N42" s="325"/>
      <c r="O42" s="325"/>
      <c r="P42" s="325"/>
      <c r="Q42" s="325"/>
      <c r="R42" s="325"/>
      <c r="S42" s="326"/>
      <c r="T42" s="327"/>
      <c r="U42" s="324" t="s">
        <v>2</v>
      </c>
      <c r="V42" s="325"/>
      <c r="W42" s="325"/>
      <c r="X42" s="325"/>
      <c r="Y42" s="325"/>
      <c r="Z42" s="325"/>
      <c r="AA42" s="325"/>
      <c r="AB42" s="326"/>
      <c r="AC42" s="327"/>
      <c r="AD42" s="328" t="s">
        <v>4</v>
      </c>
      <c r="AF42" s="91" t="s">
        <v>1983</v>
      </c>
      <c r="AJ42" s="91" t="s">
        <v>2078</v>
      </c>
      <c r="AN42" s="91" t="s">
        <v>2156</v>
      </c>
      <c r="AT42" s="91"/>
      <c r="AU42" s="91"/>
      <c r="AX42" s="113"/>
      <c r="AZ42" s="92"/>
    </row>
    <row r="43" spans="1:52" ht="51.75" thickBot="1">
      <c r="A43" s="331"/>
      <c r="B43" s="332"/>
      <c r="C43" s="23" t="s">
        <v>20</v>
      </c>
      <c r="D43" s="34" t="s">
        <v>24</v>
      </c>
      <c r="E43" s="23" t="s">
        <v>21</v>
      </c>
      <c r="F43" s="34" t="s">
        <v>25</v>
      </c>
      <c r="G43" s="24" t="s">
        <v>45</v>
      </c>
      <c r="H43" s="24" t="s">
        <v>26</v>
      </c>
      <c r="I43" s="25" t="s">
        <v>23</v>
      </c>
      <c r="J43" s="26" t="s">
        <v>28</v>
      </c>
      <c r="K43" s="30" t="s">
        <v>27</v>
      </c>
      <c r="L43" s="23" t="s">
        <v>20</v>
      </c>
      <c r="M43" s="34" t="s">
        <v>24</v>
      </c>
      <c r="N43" s="23" t="s">
        <v>21</v>
      </c>
      <c r="O43" s="34" t="s">
        <v>25</v>
      </c>
      <c r="P43" s="24" t="s">
        <v>22</v>
      </c>
      <c r="Q43" s="24" t="s">
        <v>26</v>
      </c>
      <c r="R43" s="25" t="s">
        <v>23</v>
      </c>
      <c r="S43" s="26" t="s">
        <v>28</v>
      </c>
      <c r="T43" s="30" t="s">
        <v>27</v>
      </c>
      <c r="U43" s="23" t="s">
        <v>20</v>
      </c>
      <c r="V43" s="34" t="s">
        <v>24</v>
      </c>
      <c r="W43" s="23" t="s">
        <v>21</v>
      </c>
      <c r="X43" s="34" t="s">
        <v>25</v>
      </c>
      <c r="Y43" s="24" t="s">
        <v>22</v>
      </c>
      <c r="Z43" s="24" t="s">
        <v>26</v>
      </c>
      <c r="AA43" s="25" t="s">
        <v>23</v>
      </c>
      <c r="AB43" s="26" t="s">
        <v>28</v>
      </c>
      <c r="AC43" s="30" t="s">
        <v>27</v>
      </c>
      <c r="AD43" s="329"/>
      <c r="AF43" s="91" t="s">
        <v>17</v>
      </c>
      <c r="AJ43" s="91" t="s">
        <v>17</v>
      </c>
      <c r="AN43" s="91" t="s">
        <v>17</v>
      </c>
      <c r="AT43" s="91"/>
      <c r="AU43" s="91"/>
      <c r="AZ43" s="92"/>
    </row>
    <row r="44" spans="1:52" ht="12.75">
      <c r="A44" s="5">
        <v>1</v>
      </c>
      <c r="B44" s="44" t="s">
        <v>344</v>
      </c>
      <c r="C44" s="40">
        <v>3880</v>
      </c>
      <c r="D44" s="41">
        <v>38</v>
      </c>
      <c r="E44" s="17"/>
      <c r="F44" s="18"/>
      <c r="G44" s="10"/>
      <c r="H44" s="10"/>
      <c r="I44" s="10"/>
      <c r="J44" s="27"/>
      <c r="K44" s="31">
        <f>D44</f>
        <v>38</v>
      </c>
      <c r="L44" s="40">
        <v>7147</v>
      </c>
      <c r="M44" s="41">
        <v>71</v>
      </c>
      <c r="N44" s="17"/>
      <c r="O44" s="18"/>
      <c r="P44" s="10"/>
      <c r="Q44" s="10"/>
      <c r="R44" s="10"/>
      <c r="S44" s="27"/>
      <c r="T44" s="31">
        <f>M44</f>
        <v>71</v>
      </c>
      <c r="U44" s="40">
        <v>1477</v>
      </c>
      <c r="V44" s="41">
        <v>14</v>
      </c>
      <c r="W44" s="17"/>
      <c r="X44" s="18"/>
      <c r="Y44" s="10"/>
      <c r="Z44" s="10"/>
      <c r="AA44" s="10"/>
      <c r="AB44" s="27"/>
      <c r="AC44" s="31">
        <f>V44</f>
        <v>14</v>
      </c>
      <c r="AD44" s="5">
        <f>K44+T44+AC44</f>
        <v>123</v>
      </c>
      <c r="AF44" s="91" t="s">
        <v>1984</v>
      </c>
      <c r="AJ44" s="91" t="s">
        <v>2079</v>
      </c>
      <c r="AN44" s="91" t="s">
        <v>2157</v>
      </c>
      <c r="AT44" s="91"/>
      <c r="AU44" s="91"/>
      <c r="AZ44" s="92"/>
    </row>
    <row r="45" spans="1:52" ht="15.75">
      <c r="A45" s="42">
        <v>2</v>
      </c>
      <c r="B45" s="36" t="s">
        <v>346</v>
      </c>
      <c r="C45" s="19"/>
      <c r="D45" s="20"/>
      <c r="E45" s="19"/>
      <c r="F45" s="20"/>
      <c r="G45" s="38">
        <v>4</v>
      </c>
      <c r="H45" s="38">
        <f>G45*2</f>
        <v>8</v>
      </c>
      <c r="I45" s="38">
        <v>192</v>
      </c>
      <c r="J45" s="39">
        <v>1</v>
      </c>
      <c r="K45" s="32">
        <f>H45+J45</f>
        <v>9</v>
      </c>
      <c r="L45" s="19"/>
      <c r="M45" s="20"/>
      <c r="N45" s="19"/>
      <c r="O45" s="20"/>
      <c r="P45" s="38">
        <v>12</v>
      </c>
      <c r="Q45" s="38">
        <f>P45*2</f>
        <v>24</v>
      </c>
      <c r="R45" s="38">
        <f>165+683</f>
        <v>848</v>
      </c>
      <c r="S45" s="111">
        <v>8</v>
      </c>
      <c r="T45" s="32">
        <f>Q45+S45</f>
        <v>32</v>
      </c>
      <c r="U45" s="19"/>
      <c r="V45" s="20"/>
      <c r="W45" s="19"/>
      <c r="X45" s="20"/>
      <c r="Y45" s="38">
        <v>0</v>
      </c>
      <c r="Z45" s="38">
        <f>Y45*2</f>
        <v>0</v>
      </c>
      <c r="AA45" s="38">
        <v>0</v>
      </c>
      <c r="AB45" s="39">
        <v>0</v>
      </c>
      <c r="AC45" s="32">
        <f>Z45+AB45</f>
        <v>0</v>
      </c>
      <c r="AD45" s="3">
        <f>K45+T45+AC45</f>
        <v>41</v>
      </c>
      <c r="AF45" s="91" t="s">
        <v>1985</v>
      </c>
      <c r="AJ45" s="91" t="s">
        <v>2080</v>
      </c>
      <c r="AN45" s="124" t="s">
        <v>2158</v>
      </c>
      <c r="AT45" s="91"/>
      <c r="AU45" s="91"/>
      <c r="AX45" s="114"/>
      <c r="AZ45" s="92"/>
    </row>
    <row r="46" spans="1:52" ht="13.5" thickBot="1">
      <c r="A46" s="42">
        <v>3</v>
      </c>
      <c r="B46" s="37" t="s">
        <v>345</v>
      </c>
      <c r="C46" s="21"/>
      <c r="D46" s="22"/>
      <c r="E46" s="60">
        <v>31</v>
      </c>
      <c r="F46" s="61">
        <f>E46</f>
        <v>31</v>
      </c>
      <c r="G46" s="7"/>
      <c r="H46" s="7"/>
      <c r="I46" s="7"/>
      <c r="J46" s="29"/>
      <c r="K46" s="33">
        <f>F46</f>
        <v>31</v>
      </c>
      <c r="L46" s="21"/>
      <c r="M46" s="22"/>
      <c r="N46" s="60">
        <v>20</v>
      </c>
      <c r="O46" s="61">
        <f>N46</f>
        <v>20</v>
      </c>
      <c r="P46" s="7"/>
      <c r="Q46" s="7"/>
      <c r="R46" s="7"/>
      <c r="S46" s="29"/>
      <c r="T46" s="33">
        <f>O46</f>
        <v>20</v>
      </c>
      <c r="U46" s="21"/>
      <c r="V46" s="22"/>
      <c r="W46" s="60">
        <v>57</v>
      </c>
      <c r="X46" s="61">
        <f>W46</f>
        <v>57</v>
      </c>
      <c r="Y46" s="7"/>
      <c r="Z46" s="7"/>
      <c r="AA46" s="7"/>
      <c r="AB46" s="29"/>
      <c r="AC46" s="33">
        <f>X46</f>
        <v>57</v>
      </c>
      <c r="AD46" s="4">
        <f>K46+T46+AC46</f>
        <v>108</v>
      </c>
      <c r="AF46" s="64" t="s">
        <v>1986</v>
      </c>
      <c r="AJ46" s="91" t="s">
        <v>2081</v>
      </c>
      <c r="AN46" s="124" t="s">
        <v>2159</v>
      </c>
      <c r="AT46" s="91"/>
      <c r="AU46" s="91"/>
      <c r="AZ46" s="92"/>
    </row>
    <row r="47" spans="1:52" ht="12.75">
      <c r="A47" s="42">
        <v>4</v>
      </c>
      <c r="B47" s="44" t="s">
        <v>349</v>
      </c>
      <c r="C47" s="40">
        <v>0</v>
      </c>
      <c r="D47" s="41">
        <v>0</v>
      </c>
      <c r="E47" s="17"/>
      <c r="F47" s="18"/>
      <c r="G47" s="10"/>
      <c r="H47" s="10"/>
      <c r="I47" s="10"/>
      <c r="J47" s="27"/>
      <c r="K47" s="31">
        <f>D47</f>
        <v>0</v>
      </c>
      <c r="L47" s="40">
        <v>0</v>
      </c>
      <c r="M47" s="41">
        <v>0</v>
      </c>
      <c r="N47" s="17"/>
      <c r="O47" s="18"/>
      <c r="P47" s="10"/>
      <c r="Q47" s="10"/>
      <c r="R47" s="10"/>
      <c r="S47" s="27"/>
      <c r="T47" s="31">
        <f>M47</f>
        <v>0</v>
      </c>
      <c r="U47" s="40">
        <v>0</v>
      </c>
      <c r="V47" s="41">
        <v>0</v>
      </c>
      <c r="W47" s="17"/>
      <c r="X47" s="18"/>
      <c r="Y47" s="10"/>
      <c r="Z47" s="10"/>
      <c r="AA47" s="10"/>
      <c r="AB47" s="27"/>
      <c r="AC47" s="31">
        <f>V47</f>
        <v>0</v>
      </c>
      <c r="AD47" s="5">
        <f aca="true" t="shared" si="2" ref="AD47:AD67">K47+T47+AC47</f>
        <v>0</v>
      </c>
      <c r="AF47" s="124" t="s">
        <v>1987</v>
      </c>
      <c r="AJ47" s="64" t="s">
        <v>2082</v>
      </c>
      <c r="AN47" s="91" t="s">
        <v>2160</v>
      </c>
      <c r="AT47" s="91"/>
      <c r="AU47" s="91"/>
      <c r="AZ47" s="92"/>
    </row>
    <row r="48" spans="1:52" ht="12.75">
      <c r="A48" s="42">
        <v>5</v>
      </c>
      <c r="B48" s="36" t="s">
        <v>354</v>
      </c>
      <c r="C48" s="19"/>
      <c r="D48" s="20"/>
      <c r="E48" s="19"/>
      <c r="F48" s="20"/>
      <c r="G48" s="38">
        <v>0</v>
      </c>
      <c r="H48" s="38">
        <f>G48*2</f>
        <v>0</v>
      </c>
      <c r="I48" s="38">
        <v>0</v>
      </c>
      <c r="J48" s="39">
        <v>0</v>
      </c>
      <c r="K48" s="32">
        <f>H48+J48</f>
        <v>0</v>
      </c>
      <c r="L48" s="19"/>
      <c r="M48" s="20"/>
      <c r="N48" s="19"/>
      <c r="O48" s="20"/>
      <c r="P48" s="38">
        <v>0</v>
      </c>
      <c r="Q48" s="38">
        <f>P48*2</f>
        <v>0</v>
      </c>
      <c r="R48" s="38">
        <v>0</v>
      </c>
      <c r="S48" s="39">
        <v>0</v>
      </c>
      <c r="T48" s="32">
        <f>Q48+S48</f>
        <v>0</v>
      </c>
      <c r="U48" s="19"/>
      <c r="V48" s="20"/>
      <c r="W48" s="19"/>
      <c r="X48" s="20"/>
      <c r="Y48" s="38">
        <v>0</v>
      </c>
      <c r="Z48" s="38">
        <f>Y48*2</f>
        <v>0</v>
      </c>
      <c r="AA48" s="38">
        <v>0</v>
      </c>
      <c r="AB48" s="39">
        <v>0</v>
      </c>
      <c r="AC48" s="32">
        <f>Z48+AB48</f>
        <v>0</v>
      </c>
      <c r="AD48" s="3">
        <f t="shared" si="2"/>
        <v>0</v>
      </c>
      <c r="AF48" s="64" t="s">
        <v>1988</v>
      </c>
      <c r="AJ48" s="91" t="s">
        <v>2083</v>
      </c>
      <c r="AN48" s="64" t="s">
        <v>2161</v>
      </c>
      <c r="AT48" s="91"/>
      <c r="AU48" s="91"/>
      <c r="AZ48" s="92"/>
    </row>
    <row r="49" spans="1:52" ht="13.5" thickBot="1">
      <c r="A49" s="42">
        <v>6</v>
      </c>
      <c r="B49" s="37" t="s">
        <v>1632</v>
      </c>
      <c r="C49" s="21"/>
      <c r="D49" s="22"/>
      <c r="E49" s="60">
        <v>0</v>
      </c>
      <c r="F49" s="61">
        <f>E49</f>
        <v>0</v>
      </c>
      <c r="G49" s="7"/>
      <c r="H49" s="7"/>
      <c r="I49" s="7"/>
      <c r="J49" s="29"/>
      <c r="K49" s="33">
        <f>F49</f>
        <v>0</v>
      </c>
      <c r="L49" s="21"/>
      <c r="M49" s="22"/>
      <c r="N49" s="60">
        <v>0</v>
      </c>
      <c r="O49" s="61">
        <f>N49</f>
        <v>0</v>
      </c>
      <c r="P49" s="7"/>
      <c r="Q49" s="7"/>
      <c r="R49" s="7"/>
      <c r="S49" s="29"/>
      <c r="T49" s="33">
        <f>O49</f>
        <v>0</v>
      </c>
      <c r="U49" s="21"/>
      <c r="V49" s="22"/>
      <c r="W49" s="60">
        <v>0</v>
      </c>
      <c r="X49" s="61">
        <f>W49</f>
        <v>0</v>
      </c>
      <c r="Y49" s="7"/>
      <c r="Z49" s="7"/>
      <c r="AA49" s="7"/>
      <c r="AB49" s="29"/>
      <c r="AC49" s="33">
        <f>X49</f>
        <v>0</v>
      </c>
      <c r="AD49" s="4">
        <f t="shared" si="2"/>
        <v>0</v>
      </c>
      <c r="AF49" s="124" t="s">
        <v>1989</v>
      </c>
      <c r="AJ49" s="64" t="s">
        <v>2084</v>
      </c>
      <c r="AN49" s="64" t="s">
        <v>2162</v>
      </c>
      <c r="AT49" s="91"/>
      <c r="AU49" s="91"/>
      <c r="AZ49" s="92"/>
    </row>
    <row r="50" spans="1:52" ht="12.75">
      <c r="A50" s="42">
        <v>7</v>
      </c>
      <c r="B50" s="44" t="s">
        <v>491</v>
      </c>
      <c r="C50" s="40">
        <v>3433</v>
      </c>
      <c r="D50" s="41">
        <v>34</v>
      </c>
      <c r="E50" s="17"/>
      <c r="F50" s="18"/>
      <c r="G50" s="10"/>
      <c r="H50" s="10"/>
      <c r="I50" s="10"/>
      <c r="J50" s="27"/>
      <c r="K50" s="31">
        <f>D50</f>
        <v>34</v>
      </c>
      <c r="L50" s="40">
        <v>11868</v>
      </c>
      <c r="M50" s="41">
        <v>118</v>
      </c>
      <c r="N50" s="17"/>
      <c r="O50" s="18"/>
      <c r="P50" s="10"/>
      <c r="Q50" s="10"/>
      <c r="R50" s="10"/>
      <c r="S50" s="27"/>
      <c r="T50" s="31">
        <f>M50</f>
        <v>118</v>
      </c>
      <c r="U50" s="40">
        <v>4004</v>
      </c>
      <c r="V50" s="41">
        <v>40</v>
      </c>
      <c r="W50" s="17"/>
      <c r="X50" s="18"/>
      <c r="Y50" s="10"/>
      <c r="Z50" s="10"/>
      <c r="AA50" s="10"/>
      <c r="AB50" s="27"/>
      <c r="AC50" s="31">
        <f>V50</f>
        <v>40</v>
      </c>
      <c r="AD50" s="5">
        <f t="shared" si="2"/>
        <v>192</v>
      </c>
      <c r="AF50" s="91" t="s">
        <v>1990</v>
      </c>
      <c r="AJ50" s="124" t="s">
        <v>2085</v>
      </c>
      <c r="AN50" s="91" t="s">
        <v>2163</v>
      </c>
      <c r="AT50" s="91"/>
      <c r="AU50" s="91"/>
      <c r="AZ50" s="92"/>
    </row>
    <row r="51" spans="1:52" ht="12.75">
      <c r="A51" s="42">
        <v>8</v>
      </c>
      <c r="B51" s="36" t="s">
        <v>1978</v>
      </c>
      <c r="C51" s="19"/>
      <c r="D51" s="20"/>
      <c r="E51" s="19"/>
      <c r="F51" s="20"/>
      <c r="G51" s="38">
        <v>4</v>
      </c>
      <c r="H51" s="38">
        <f>G51*2</f>
        <v>8</v>
      </c>
      <c r="I51" s="38">
        <v>231</v>
      </c>
      <c r="J51" s="39">
        <v>2</v>
      </c>
      <c r="K51" s="32">
        <f>H51+J51</f>
        <v>10</v>
      </c>
      <c r="L51" s="19"/>
      <c r="M51" s="20"/>
      <c r="N51" s="19"/>
      <c r="O51" s="20"/>
      <c r="P51" s="38">
        <v>3</v>
      </c>
      <c r="Q51" s="38">
        <f>P51*2</f>
        <v>6</v>
      </c>
      <c r="R51" s="38">
        <v>199</v>
      </c>
      <c r="S51" s="39">
        <v>1</v>
      </c>
      <c r="T51" s="32">
        <f>Q51+S51</f>
        <v>7</v>
      </c>
      <c r="U51" s="19"/>
      <c r="V51" s="20"/>
      <c r="W51" s="19"/>
      <c r="X51" s="20"/>
      <c r="Y51" s="38">
        <v>9</v>
      </c>
      <c r="Z51" s="38">
        <f>Y51*2</f>
        <v>18</v>
      </c>
      <c r="AA51" s="38">
        <f>1673+42</f>
        <v>1715</v>
      </c>
      <c r="AB51" s="39">
        <v>17</v>
      </c>
      <c r="AC51" s="32">
        <f>Z51+AB51</f>
        <v>35</v>
      </c>
      <c r="AD51" s="3">
        <f t="shared" si="2"/>
        <v>52</v>
      </c>
      <c r="AF51" s="91" t="s">
        <v>1991</v>
      </c>
      <c r="AJ51" s="124" t="s">
        <v>2086</v>
      </c>
      <c r="AN51" s="124" t="s">
        <v>2164</v>
      </c>
      <c r="AT51" s="91"/>
      <c r="AU51" s="91"/>
      <c r="AZ51" s="92"/>
    </row>
    <row r="52" spans="1:52" ht="13.5" thickBot="1">
      <c r="A52" s="42">
        <v>9</v>
      </c>
      <c r="B52" s="256" t="s">
        <v>676</v>
      </c>
      <c r="C52" s="21"/>
      <c r="D52" s="22"/>
      <c r="E52" s="60">
        <v>52</v>
      </c>
      <c r="F52" s="61">
        <f>E52</f>
        <v>52</v>
      </c>
      <c r="G52" s="7"/>
      <c r="H52" s="7"/>
      <c r="I52" s="7"/>
      <c r="J52" s="29"/>
      <c r="K52" s="33">
        <f>F52</f>
        <v>52</v>
      </c>
      <c r="L52" s="21"/>
      <c r="M52" s="22"/>
      <c r="N52" s="60">
        <v>23</v>
      </c>
      <c r="O52" s="61">
        <f>N52</f>
        <v>23</v>
      </c>
      <c r="P52" s="7"/>
      <c r="Q52" s="7"/>
      <c r="R52" s="7"/>
      <c r="S52" s="29"/>
      <c r="T52" s="33">
        <f>O52</f>
        <v>23</v>
      </c>
      <c r="U52" s="21"/>
      <c r="V52" s="22"/>
      <c r="W52" s="60">
        <v>39</v>
      </c>
      <c r="X52" s="61">
        <f>W52</f>
        <v>39</v>
      </c>
      <c r="Y52" s="7"/>
      <c r="Z52" s="7"/>
      <c r="AA52" s="7"/>
      <c r="AB52" s="29"/>
      <c r="AC52" s="33">
        <f>X52</f>
        <v>39</v>
      </c>
      <c r="AD52" s="4">
        <f t="shared" si="2"/>
        <v>114</v>
      </c>
      <c r="AF52" s="124" t="s">
        <v>1992</v>
      </c>
      <c r="AJ52" s="124" t="s">
        <v>2087</v>
      </c>
      <c r="AN52" s="64" t="s">
        <v>2165</v>
      </c>
      <c r="AT52" s="91"/>
      <c r="AU52" s="91"/>
      <c r="AZ52" s="92"/>
    </row>
    <row r="53" spans="1:52" ht="12.75">
      <c r="A53" s="42">
        <v>10</v>
      </c>
      <c r="B53" s="231" t="s">
        <v>660</v>
      </c>
      <c r="C53" s="40">
        <v>5372</v>
      </c>
      <c r="D53" s="41">
        <v>53</v>
      </c>
      <c r="E53" s="17"/>
      <c r="F53" s="18"/>
      <c r="G53" s="10"/>
      <c r="H53" s="10"/>
      <c r="I53" s="10"/>
      <c r="J53" s="27"/>
      <c r="K53" s="31">
        <f>D53</f>
        <v>53</v>
      </c>
      <c r="L53" s="40">
        <v>8763</v>
      </c>
      <c r="M53" s="41">
        <v>87</v>
      </c>
      <c r="N53" s="17"/>
      <c r="O53" s="18"/>
      <c r="P53" s="10"/>
      <c r="Q53" s="10"/>
      <c r="R53" s="10"/>
      <c r="S53" s="27"/>
      <c r="T53" s="31">
        <f>M53</f>
        <v>87</v>
      </c>
      <c r="U53" s="40">
        <v>2274</v>
      </c>
      <c r="V53" s="41">
        <v>22</v>
      </c>
      <c r="W53" s="17"/>
      <c r="X53" s="18"/>
      <c r="Y53" s="10"/>
      <c r="Z53" s="10"/>
      <c r="AA53" s="10"/>
      <c r="AB53" s="27"/>
      <c r="AC53" s="31">
        <f>V53</f>
        <v>22</v>
      </c>
      <c r="AD53" s="5">
        <f t="shared" si="2"/>
        <v>162</v>
      </c>
      <c r="AF53" s="124" t="s">
        <v>1993</v>
      </c>
      <c r="AJ53" s="64" t="s">
        <v>2088</v>
      </c>
      <c r="AN53" s="64" t="s">
        <v>2166</v>
      </c>
      <c r="AT53" s="91"/>
      <c r="AU53" s="91"/>
      <c r="AZ53" s="92"/>
    </row>
    <row r="54" spans="1:52" ht="12.75">
      <c r="A54" s="42">
        <v>11</v>
      </c>
      <c r="B54" s="233" t="s">
        <v>661</v>
      </c>
      <c r="C54" s="19"/>
      <c r="D54" s="20"/>
      <c r="E54" s="19"/>
      <c r="F54" s="20"/>
      <c r="G54" s="38">
        <v>11</v>
      </c>
      <c r="H54" s="38">
        <f>G54*2</f>
        <v>22</v>
      </c>
      <c r="I54" s="38">
        <v>786</v>
      </c>
      <c r="J54" s="39">
        <v>7</v>
      </c>
      <c r="K54" s="32">
        <f>H54+J54</f>
        <v>29</v>
      </c>
      <c r="L54" s="19"/>
      <c r="M54" s="20"/>
      <c r="N54" s="19"/>
      <c r="O54" s="20"/>
      <c r="P54" s="38">
        <v>13</v>
      </c>
      <c r="Q54" s="38">
        <f>P54*2</f>
        <v>26</v>
      </c>
      <c r="R54" s="38">
        <f>406+328</f>
        <v>734</v>
      </c>
      <c r="S54" s="39">
        <v>7</v>
      </c>
      <c r="T54" s="32">
        <f>Q54+S54</f>
        <v>33</v>
      </c>
      <c r="U54" s="19"/>
      <c r="V54" s="20"/>
      <c r="W54" s="19"/>
      <c r="X54" s="20"/>
      <c r="Y54" s="38">
        <v>15</v>
      </c>
      <c r="Z54" s="38">
        <f>Y54*2</f>
        <v>30</v>
      </c>
      <c r="AA54" s="38">
        <f>795+171</f>
        <v>966</v>
      </c>
      <c r="AB54" s="39">
        <v>9</v>
      </c>
      <c r="AC54" s="32">
        <f>Z54+AB54</f>
        <v>39</v>
      </c>
      <c r="AD54" s="3">
        <f t="shared" si="2"/>
        <v>101</v>
      </c>
      <c r="AF54" s="64" t="s">
        <v>1994</v>
      </c>
      <c r="AJ54" s="64" t="s">
        <v>2089</v>
      </c>
      <c r="AN54" s="124" t="s">
        <v>2167</v>
      </c>
      <c r="AT54" s="91"/>
      <c r="AU54" s="91"/>
      <c r="AZ54" s="92"/>
    </row>
    <row r="55" spans="1:52" ht="13.5" thickBot="1">
      <c r="A55" s="42">
        <v>12</v>
      </c>
      <c r="B55" s="273" t="s">
        <v>2225</v>
      </c>
      <c r="C55" s="21"/>
      <c r="D55" s="22"/>
      <c r="E55" s="60">
        <v>31</v>
      </c>
      <c r="F55" s="61">
        <f>E55</f>
        <v>31</v>
      </c>
      <c r="G55" s="7"/>
      <c r="H55" s="7"/>
      <c r="I55" s="7"/>
      <c r="J55" s="29"/>
      <c r="K55" s="33">
        <f>F55</f>
        <v>31</v>
      </c>
      <c r="L55" s="21"/>
      <c r="M55" s="22"/>
      <c r="N55" s="60">
        <v>35</v>
      </c>
      <c r="O55" s="61">
        <f>N55</f>
        <v>35</v>
      </c>
      <c r="P55" s="7"/>
      <c r="Q55" s="7"/>
      <c r="R55" s="7"/>
      <c r="S55" s="29"/>
      <c r="T55" s="33">
        <f>O55</f>
        <v>35</v>
      </c>
      <c r="U55" s="21"/>
      <c r="V55" s="22"/>
      <c r="W55" s="60">
        <v>54</v>
      </c>
      <c r="X55" s="61">
        <f>W55</f>
        <v>54</v>
      </c>
      <c r="Y55" s="7"/>
      <c r="Z55" s="7"/>
      <c r="AA55" s="7"/>
      <c r="AB55" s="29"/>
      <c r="AC55" s="33">
        <f>X55</f>
        <v>54</v>
      </c>
      <c r="AD55" s="4">
        <f t="shared" si="2"/>
        <v>120</v>
      </c>
      <c r="AF55" s="91" t="s">
        <v>1995</v>
      </c>
      <c r="AJ55" s="64" t="s">
        <v>2090</v>
      </c>
      <c r="AN55" s="124" t="s">
        <v>2168</v>
      </c>
      <c r="AT55" s="91"/>
      <c r="AU55" s="91"/>
      <c r="AZ55" s="92"/>
    </row>
    <row r="56" spans="1:52" ht="12.75">
      <c r="A56" s="42">
        <v>13</v>
      </c>
      <c r="B56" s="44" t="s">
        <v>2223</v>
      </c>
      <c r="C56" s="40">
        <v>2234</v>
      </c>
      <c r="D56" s="41">
        <v>22</v>
      </c>
      <c r="E56" s="17"/>
      <c r="F56" s="18"/>
      <c r="G56" s="10"/>
      <c r="H56" s="10"/>
      <c r="I56" s="10"/>
      <c r="J56" s="27"/>
      <c r="K56" s="31">
        <f>D56</f>
        <v>22</v>
      </c>
      <c r="L56" s="40">
        <v>963</v>
      </c>
      <c r="M56" s="41">
        <v>9</v>
      </c>
      <c r="N56" s="17"/>
      <c r="O56" s="18"/>
      <c r="P56" s="10"/>
      <c r="Q56" s="10"/>
      <c r="R56" s="10"/>
      <c r="S56" s="27"/>
      <c r="T56" s="31">
        <f>M56</f>
        <v>9</v>
      </c>
      <c r="U56" s="40">
        <v>0</v>
      </c>
      <c r="V56" s="41">
        <v>0</v>
      </c>
      <c r="W56" s="17"/>
      <c r="X56" s="18"/>
      <c r="Y56" s="10"/>
      <c r="Z56" s="10"/>
      <c r="AA56" s="10"/>
      <c r="AB56" s="27"/>
      <c r="AC56" s="31">
        <f>V56</f>
        <v>0</v>
      </c>
      <c r="AD56" s="5">
        <f t="shared" si="2"/>
        <v>31</v>
      </c>
      <c r="AF56" s="64" t="s">
        <v>1996</v>
      </c>
      <c r="AJ56" s="124" t="s">
        <v>2091</v>
      </c>
      <c r="AN56" s="91" t="s">
        <v>2169</v>
      </c>
      <c r="AT56" s="91"/>
      <c r="AU56" s="91"/>
      <c r="AZ56" s="92"/>
    </row>
    <row r="57" spans="1:52" ht="12.75">
      <c r="A57" s="42">
        <v>14</v>
      </c>
      <c r="B57" s="36" t="s">
        <v>352</v>
      </c>
      <c r="C57" s="19"/>
      <c r="D57" s="20"/>
      <c r="E57" s="19"/>
      <c r="F57" s="20"/>
      <c r="G57" s="38">
        <v>3</v>
      </c>
      <c r="H57" s="38">
        <f>G57*2</f>
        <v>6</v>
      </c>
      <c r="I57" s="38">
        <v>327</v>
      </c>
      <c r="J57" s="39">
        <v>3</v>
      </c>
      <c r="K57" s="32">
        <f>H57+J57</f>
        <v>9</v>
      </c>
      <c r="L57" s="19"/>
      <c r="M57" s="20"/>
      <c r="N57" s="19"/>
      <c r="O57" s="20"/>
      <c r="P57" s="38">
        <v>2</v>
      </c>
      <c r="Q57" s="38">
        <f>P57*2</f>
        <v>4</v>
      </c>
      <c r="R57" s="38">
        <v>60</v>
      </c>
      <c r="S57" s="39">
        <v>0</v>
      </c>
      <c r="T57" s="32">
        <f>Q57+S57</f>
        <v>4</v>
      </c>
      <c r="U57" s="19"/>
      <c r="V57" s="20"/>
      <c r="W57" s="19"/>
      <c r="X57" s="20"/>
      <c r="Y57" s="38">
        <v>1</v>
      </c>
      <c r="Z57" s="38">
        <f>Y57*2</f>
        <v>2</v>
      </c>
      <c r="AA57" s="38">
        <v>332</v>
      </c>
      <c r="AB57" s="39">
        <v>3</v>
      </c>
      <c r="AC57" s="32">
        <f>Z57+AB57</f>
        <v>5</v>
      </c>
      <c r="AD57" s="3">
        <f t="shared" si="2"/>
        <v>18</v>
      </c>
      <c r="AF57" s="64" t="s">
        <v>1997</v>
      </c>
      <c r="AJ57" s="91" t="s">
        <v>2092</v>
      </c>
      <c r="AN57" s="64" t="s">
        <v>2170</v>
      </c>
      <c r="AT57" s="91"/>
      <c r="AU57" s="91"/>
      <c r="AZ57" s="92"/>
    </row>
    <row r="58" spans="1:52" ht="13.5" thickBot="1">
      <c r="A58" s="42">
        <v>15</v>
      </c>
      <c r="B58" s="37" t="s">
        <v>1630</v>
      </c>
      <c r="C58" s="21"/>
      <c r="D58" s="22"/>
      <c r="E58" s="60">
        <v>32</v>
      </c>
      <c r="F58" s="61">
        <f>E58</f>
        <v>32</v>
      </c>
      <c r="G58" s="7"/>
      <c r="H58" s="7"/>
      <c r="I58" s="7"/>
      <c r="J58" s="29"/>
      <c r="K58" s="33">
        <f>F58</f>
        <v>32</v>
      </c>
      <c r="L58" s="21"/>
      <c r="M58" s="22"/>
      <c r="N58" s="60">
        <v>20</v>
      </c>
      <c r="O58" s="61">
        <f>N58</f>
        <v>20</v>
      </c>
      <c r="P58" s="7"/>
      <c r="Q58" s="7"/>
      <c r="R58" s="7"/>
      <c r="S58" s="29"/>
      <c r="T58" s="33">
        <f>O58</f>
        <v>20</v>
      </c>
      <c r="U58" s="21"/>
      <c r="V58" s="22"/>
      <c r="W58" s="60">
        <v>38</v>
      </c>
      <c r="X58" s="61">
        <f>W58</f>
        <v>38</v>
      </c>
      <c r="Y58" s="7"/>
      <c r="Z58" s="7"/>
      <c r="AA58" s="7"/>
      <c r="AB58" s="29"/>
      <c r="AC58" s="33">
        <f>X58</f>
        <v>38</v>
      </c>
      <c r="AD58" s="4">
        <f t="shared" si="2"/>
        <v>90</v>
      </c>
      <c r="AF58" s="91" t="s">
        <v>1998</v>
      </c>
      <c r="AJ58" s="124" t="s">
        <v>2093</v>
      </c>
      <c r="AN58" s="91" t="s">
        <v>2171</v>
      </c>
      <c r="AT58" s="91"/>
      <c r="AU58" s="91"/>
      <c r="AZ58" s="92"/>
    </row>
    <row r="59" spans="1:52" ht="12.75">
      <c r="A59" s="42">
        <v>16</v>
      </c>
      <c r="B59" s="231" t="s">
        <v>1328</v>
      </c>
      <c r="C59" s="40">
        <v>5238</v>
      </c>
      <c r="D59" s="41">
        <v>52</v>
      </c>
      <c r="E59" s="17"/>
      <c r="F59" s="18"/>
      <c r="G59" s="10"/>
      <c r="H59" s="10"/>
      <c r="I59" s="10"/>
      <c r="J59" s="27"/>
      <c r="K59" s="31">
        <f>D59</f>
        <v>52</v>
      </c>
      <c r="L59" s="40">
        <v>8534</v>
      </c>
      <c r="M59" s="41">
        <v>85</v>
      </c>
      <c r="N59" s="17"/>
      <c r="O59" s="18"/>
      <c r="P59" s="10"/>
      <c r="Q59" s="10"/>
      <c r="R59" s="10"/>
      <c r="S59" s="27"/>
      <c r="T59" s="31">
        <f>M59</f>
        <v>85</v>
      </c>
      <c r="U59" s="40">
        <v>504</v>
      </c>
      <c r="V59" s="41">
        <v>5</v>
      </c>
      <c r="W59" s="17"/>
      <c r="X59" s="18"/>
      <c r="Y59" s="10"/>
      <c r="Z59" s="10"/>
      <c r="AA59" s="10"/>
      <c r="AB59" s="27"/>
      <c r="AC59" s="31">
        <f>V59</f>
        <v>5</v>
      </c>
      <c r="AD59" s="5">
        <f t="shared" si="2"/>
        <v>142</v>
      </c>
      <c r="AF59" s="64" t="s">
        <v>1999</v>
      </c>
      <c r="AJ59" s="64" t="s">
        <v>2094</v>
      </c>
      <c r="AN59" s="124" t="s">
        <v>18</v>
      </c>
      <c r="AT59" s="91"/>
      <c r="AU59" s="91"/>
      <c r="AZ59" s="92"/>
    </row>
    <row r="60" spans="1:52" ht="12.75">
      <c r="A60" s="42">
        <v>17</v>
      </c>
      <c r="B60" s="233" t="s">
        <v>1326</v>
      </c>
      <c r="C60" s="19"/>
      <c r="D60" s="20"/>
      <c r="E60" s="19"/>
      <c r="F60" s="20"/>
      <c r="G60" s="38">
        <v>3</v>
      </c>
      <c r="H60" s="38">
        <f>G60*2</f>
        <v>6</v>
      </c>
      <c r="I60" s="38">
        <v>167</v>
      </c>
      <c r="J60" s="39">
        <v>1</v>
      </c>
      <c r="K60" s="32">
        <f>H60+J60</f>
        <v>7</v>
      </c>
      <c r="L60" s="19"/>
      <c r="M60" s="20"/>
      <c r="N60" s="19"/>
      <c r="O60" s="20"/>
      <c r="P60" s="38">
        <v>5</v>
      </c>
      <c r="Q60" s="38">
        <f>P60*2</f>
        <v>10</v>
      </c>
      <c r="R60" s="38">
        <v>316</v>
      </c>
      <c r="S60" s="39">
        <v>3</v>
      </c>
      <c r="T60" s="32">
        <f>Q60+S60</f>
        <v>13</v>
      </c>
      <c r="U60" s="19"/>
      <c r="V60" s="20"/>
      <c r="W60" s="19"/>
      <c r="X60" s="20"/>
      <c r="Y60" s="38">
        <v>3</v>
      </c>
      <c r="Z60" s="38">
        <f>Y60*2</f>
        <v>6</v>
      </c>
      <c r="AA60" s="38">
        <v>270</v>
      </c>
      <c r="AB60" s="39">
        <v>2</v>
      </c>
      <c r="AC60" s="32">
        <f>Z60+AB60</f>
        <v>8</v>
      </c>
      <c r="AD60" s="3">
        <f t="shared" si="2"/>
        <v>28</v>
      </c>
      <c r="AF60" s="124" t="s">
        <v>2000</v>
      </c>
      <c r="AJ60" s="124" t="s">
        <v>2095</v>
      </c>
      <c r="AN60" s="91" t="s">
        <v>2172</v>
      </c>
      <c r="AT60" s="91"/>
      <c r="AU60" s="91"/>
      <c r="AZ60" s="92"/>
    </row>
    <row r="61" spans="1:52" ht="16.5" thickBot="1">
      <c r="A61" s="42">
        <v>18</v>
      </c>
      <c r="B61" s="273" t="s">
        <v>1327</v>
      </c>
      <c r="C61" s="257"/>
      <c r="D61" s="258"/>
      <c r="E61" s="259">
        <v>21</v>
      </c>
      <c r="F61" s="260">
        <f>E61</f>
        <v>21</v>
      </c>
      <c r="G61" s="261"/>
      <c r="H61" s="261"/>
      <c r="I61" s="261"/>
      <c r="J61" s="262"/>
      <c r="K61" s="263">
        <f>F61</f>
        <v>21</v>
      </c>
      <c r="L61" s="257"/>
      <c r="M61" s="258"/>
      <c r="N61" s="259">
        <v>26</v>
      </c>
      <c r="O61" s="260">
        <f>N61</f>
        <v>26</v>
      </c>
      <c r="P61" s="261"/>
      <c r="Q61" s="261"/>
      <c r="R61" s="261"/>
      <c r="S61" s="262"/>
      <c r="T61" s="263">
        <f>O61</f>
        <v>26</v>
      </c>
      <c r="U61" s="257"/>
      <c r="V61" s="258"/>
      <c r="W61" s="259">
        <v>0</v>
      </c>
      <c r="X61" s="260">
        <f>W61</f>
        <v>0</v>
      </c>
      <c r="Y61" s="261"/>
      <c r="Z61" s="261"/>
      <c r="AA61" s="261"/>
      <c r="AB61" s="262"/>
      <c r="AC61" s="263">
        <f>X61</f>
        <v>0</v>
      </c>
      <c r="AD61" s="264">
        <f t="shared" si="2"/>
        <v>47</v>
      </c>
      <c r="AF61" s="124" t="s">
        <v>2001</v>
      </c>
      <c r="AJ61" s="91" t="s">
        <v>2096</v>
      </c>
      <c r="AN61" s="91" t="s">
        <v>2173</v>
      </c>
      <c r="AT61" s="91"/>
      <c r="AU61" s="91"/>
      <c r="AX61" s="113"/>
      <c r="AZ61" s="92"/>
    </row>
    <row r="62" spans="1:52" ht="12.75">
      <c r="A62" s="42">
        <v>19</v>
      </c>
      <c r="B62" s="44" t="s">
        <v>2224</v>
      </c>
      <c r="C62" s="265">
        <v>1971</v>
      </c>
      <c r="D62" s="266">
        <v>19</v>
      </c>
      <c r="E62" s="267"/>
      <c r="F62" s="268"/>
      <c r="G62" s="269"/>
      <c r="H62" s="269"/>
      <c r="I62" s="269"/>
      <c r="J62" s="270"/>
      <c r="K62" s="271">
        <f>D62</f>
        <v>19</v>
      </c>
      <c r="L62" s="265">
        <v>0</v>
      </c>
      <c r="M62" s="266">
        <v>0</v>
      </c>
      <c r="N62" s="267"/>
      <c r="O62" s="268"/>
      <c r="P62" s="269"/>
      <c r="Q62" s="269"/>
      <c r="R62" s="269"/>
      <c r="S62" s="270"/>
      <c r="T62" s="271">
        <f>M62</f>
        <v>0</v>
      </c>
      <c r="U62" s="265">
        <v>0</v>
      </c>
      <c r="V62" s="266">
        <v>0</v>
      </c>
      <c r="W62" s="267"/>
      <c r="X62" s="268"/>
      <c r="Y62" s="269"/>
      <c r="Z62" s="269"/>
      <c r="AA62" s="269"/>
      <c r="AB62" s="270"/>
      <c r="AC62" s="271">
        <f>V62</f>
        <v>0</v>
      </c>
      <c r="AD62" s="5">
        <f t="shared" si="2"/>
        <v>19</v>
      </c>
      <c r="AF62" s="91" t="s">
        <v>711</v>
      </c>
      <c r="AJ62" s="91" t="s">
        <v>2097</v>
      </c>
      <c r="AN62" s="91" t="s">
        <v>2174</v>
      </c>
      <c r="AT62" s="91"/>
      <c r="AU62" s="91"/>
      <c r="AZ62" s="92"/>
    </row>
    <row r="63" spans="1:52" ht="12.75">
      <c r="A63" s="42">
        <v>20</v>
      </c>
      <c r="B63" s="36" t="s">
        <v>1982</v>
      </c>
      <c r="C63" s="19"/>
      <c r="D63" s="20"/>
      <c r="E63" s="19"/>
      <c r="F63" s="20"/>
      <c r="G63" s="38">
        <v>1</v>
      </c>
      <c r="H63" s="38">
        <f>G63*2</f>
        <v>2</v>
      </c>
      <c r="I63" s="38">
        <v>85</v>
      </c>
      <c r="J63" s="39">
        <v>0</v>
      </c>
      <c r="K63" s="32">
        <f>H63+J63</f>
        <v>2</v>
      </c>
      <c r="L63" s="19"/>
      <c r="M63" s="20"/>
      <c r="N63" s="19"/>
      <c r="O63" s="20"/>
      <c r="P63" s="38">
        <v>0</v>
      </c>
      <c r="Q63" s="38">
        <f>P63*2</f>
        <v>0</v>
      </c>
      <c r="R63" s="38">
        <v>0</v>
      </c>
      <c r="S63" s="39">
        <v>0</v>
      </c>
      <c r="T63" s="32">
        <f>Q63+S63</f>
        <v>0</v>
      </c>
      <c r="U63" s="19"/>
      <c r="V63" s="20"/>
      <c r="W63" s="19"/>
      <c r="X63" s="20"/>
      <c r="Y63" s="38">
        <v>0</v>
      </c>
      <c r="Z63" s="38">
        <f>Y63*2</f>
        <v>0</v>
      </c>
      <c r="AA63" s="38">
        <v>0</v>
      </c>
      <c r="AB63" s="39">
        <v>0</v>
      </c>
      <c r="AC63" s="32">
        <f>Z63+AB63</f>
        <v>0</v>
      </c>
      <c r="AD63" s="3">
        <f t="shared" si="2"/>
        <v>2</v>
      </c>
      <c r="AF63" s="124" t="s">
        <v>18</v>
      </c>
      <c r="AJ63" s="91" t="s">
        <v>781</v>
      </c>
      <c r="AN63" s="91" t="s">
        <v>473</v>
      </c>
      <c r="AT63" s="91"/>
      <c r="AU63" s="91"/>
      <c r="AZ63" s="92"/>
    </row>
    <row r="64" spans="1:52" ht="13.5" thickBot="1">
      <c r="A64" s="42">
        <v>21</v>
      </c>
      <c r="B64" s="37" t="s">
        <v>353</v>
      </c>
      <c r="C64" s="21"/>
      <c r="D64" s="22"/>
      <c r="E64" s="60">
        <v>21</v>
      </c>
      <c r="F64" s="61">
        <f>E64</f>
        <v>21</v>
      </c>
      <c r="G64" s="7"/>
      <c r="H64" s="7"/>
      <c r="I64" s="7"/>
      <c r="J64" s="29"/>
      <c r="K64" s="33">
        <f>F64</f>
        <v>21</v>
      </c>
      <c r="L64" s="21"/>
      <c r="M64" s="22"/>
      <c r="N64" s="60">
        <v>0</v>
      </c>
      <c r="O64" s="61">
        <f>N64</f>
        <v>0</v>
      </c>
      <c r="P64" s="7"/>
      <c r="Q64" s="7"/>
      <c r="R64" s="7"/>
      <c r="S64" s="29"/>
      <c r="T64" s="33">
        <f>O64</f>
        <v>0</v>
      </c>
      <c r="U64" s="21"/>
      <c r="V64" s="22"/>
      <c r="W64" s="60">
        <v>0</v>
      </c>
      <c r="X64" s="61">
        <f>W64</f>
        <v>0</v>
      </c>
      <c r="Y64" s="7"/>
      <c r="Z64" s="7"/>
      <c r="AA64" s="7"/>
      <c r="AB64" s="29"/>
      <c r="AC64" s="33">
        <f>X64</f>
        <v>0</v>
      </c>
      <c r="AD64" s="4">
        <f t="shared" si="2"/>
        <v>21</v>
      </c>
      <c r="AF64" s="91" t="s">
        <v>2002</v>
      </c>
      <c r="AJ64" s="124" t="s">
        <v>18</v>
      </c>
      <c r="AN64" s="91" t="s">
        <v>2175</v>
      </c>
      <c r="AT64" s="91"/>
      <c r="AU64" s="91"/>
      <c r="AZ64" s="92"/>
    </row>
    <row r="65" spans="1:52" ht="12.75">
      <c r="A65" s="42">
        <v>22</v>
      </c>
      <c r="B65" s="231" t="s">
        <v>1981</v>
      </c>
      <c r="C65" s="265">
        <v>0</v>
      </c>
      <c r="D65" s="266">
        <v>0</v>
      </c>
      <c r="E65" s="267"/>
      <c r="F65" s="268"/>
      <c r="G65" s="269"/>
      <c r="H65" s="269"/>
      <c r="I65" s="269"/>
      <c r="J65" s="270"/>
      <c r="K65" s="271">
        <f>D65</f>
        <v>0</v>
      </c>
      <c r="L65" s="265">
        <v>0</v>
      </c>
      <c r="M65" s="266">
        <v>0</v>
      </c>
      <c r="N65" s="267"/>
      <c r="O65" s="268"/>
      <c r="P65" s="269"/>
      <c r="Q65" s="269"/>
      <c r="R65" s="269"/>
      <c r="S65" s="270"/>
      <c r="T65" s="271">
        <f>M65</f>
        <v>0</v>
      </c>
      <c r="U65" s="265">
        <v>0</v>
      </c>
      <c r="V65" s="266">
        <v>0</v>
      </c>
      <c r="W65" s="267"/>
      <c r="X65" s="268"/>
      <c r="Y65" s="269"/>
      <c r="Z65" s="269"/>
      <c r="AA65" s="269"/>
      <c r="AB65" s="270"/>
      <c r="AC65" s="271">
        <f>V65</f>
        <v>0</v>
      </c>
      <c r="AD65" s="5">
        <f t="shared" si="2"/>
        <v>0</v>
      </c>
      <c r="AF65" s="91" t="s">
        <v>2003</v>
      </c>
      <c r="AJ65" s="91" t="s">
        <v>2098</v>
      </c>
      <c r="AN65" s="91" t="s">
        <v>2023</v>
      </c>
      <c r="AT65" s="91"/>
      <c r="AU65" s="91"/>
      <c r="AZ65" s="92"/>
    </row>
    <row r="66" spans="1:52" ht="12.75">
      <c r="A66" s="42">
        <v>23</v>
      </c>
      <c r="B66" s="233" t="s">
        <v>1980</v>
      </c>
      <c r="C66" s="19"/>
      <c r="D66" s="20"/>
      <c r="E66" s="19"/>
      <c r="F66" s="20"/>
      <c r="G66" s="38">
        <v>0</v>
      </c>
      <c r="H66" s="38">
        <f>G66*2</f>
        <v>0</v>
      </c>
      <c r="I66" s="38">
        <v>0</v>
      </c>
      <c r="J66" s="39">
        <v>0</v>
      </c>
      <c r="K66" s="32">
        <f>H66+J66</f>
        <v>0</v>
      </c>
      <c r="L66" s="19"/>
      <c r="M66" s="20"/>
      <c r="N66" s="19"/>
      <c r="O66" s="20"/>
      <c r="P66" s="38">
        <v>0</v>
      </c>
      <c r="Q66" s="38">
        <f>P66*2</f>
        <v>0</v>
      </c>
      <c r="R66" s="38">
        <v>0</v>
      </c>
      <c r="S66" s="39">
        <v>0</v>
      </c>
      <c r="T66" s="32">
        <f>Q66+S66</f>
        <v>0</v>
      </c>
      <c r="U66" s="19"/>
      <c r="V66" s="20"/>
      <c r="W66" s="19"/>
      <c r="X66" s="20"/>
      <c r="Y66" s="38">
        <v>0</v>
      </c>
      <c r="Z66" s="38">
        <f>Y66*2</f>
        <v>0</v>
      </c>
      <c r="AA66" s="38">
        <v>0</v>
      </c>
      <c r="AB66" s="39">
        <v>0</v>
      </c>
      <c r="AC66" s="32">
        <f>Z66+AB66</f>
        <v>0</v>
      </c>
      <c r="AD66" s="3">
        <f t="shared" si="2"/>
        <v>0</v>
      </c>
      <c r="AF66" s="91" t="s">
        <v>2004</v>
      </c>
      <c r="AJ66" s="91" t="s">
        <v>2099</v>
      </c>
      <c r="AN66" s="91" t="s">
        <v>2176</v>
      </c>
      <c r="AT66" s="91"/>
      <c r="AU66" s="91"/>
      <c r="AZ66" s="92"/>
    </row>
    <row r="67" spans="1:52" ht="13.5" thickBot="1">
      <c r="A67" s="272">
        <v>24</v>
      </c>
      <c r="B67" s="273" t="s">
        <v>1979</v>
      </c>
      <c r="C67" s="21"/>
      <c r="D67" s="22"/>
      <c r="E67" s="60">
        <v>0</v>
      </c>
      <c r="F67" s="61">
        <f>E67</f>
        <v>0</v>
      </c>
      <c r="G67" s="7"/>
      <c r="H67" s="7"/>
      <c r="I67" s="7"/>
      <c r="J67" s="29"/>
      <c r="K67" s="33">
        <f>F67</f>
        <v>0</v>
      </c>
      <c r="L67" s="21"/>
      <c r="M67" s="22"/>
      <c r="N67" s="60">
        <v>0</v>
      </c>
      <c r="O67" s="61">
        <f>N67</f>
        <v>0</v>
      </c>
      <c r="P67" s="7"/>
      <c r="Q67" s="7"/>
      <c r="R67" s="7"/>
      <c r="S67" s="29"/>
      <c r="T67" s="33">
        <f>O67</f>
        <v>0</v>
      </c>
      <c r="U67" s="21"/>
      <c r="V67" s="22"/>
      <c r="W67" s="60">
        <v>0</v>
      </c>
      <c r="X67" s="61">
        <f>W67</f>
        <v>0</v>
      </c>
      <c r="Y67" s="7"/>
      <c r="Z67" s="7"/>
      <c r="AA67" s="7"/>
      <c r="AB67" s="29"/>
      <c r="AC67" s="33">
        <f>X67</f>
        <v>0</v>
      </c>
      <c r="AD67" s="4">
        <f t="shared" si="2"/>
        <v>0</v>
      </c>
      <c r="AF67" s="124" t="s">
        <v>2005</v>
      </c>
      <c r="AG67" s="124"/>
      <c r="AJ67" s="91" t="s">
        <v>2100</v>
      </c>
      <c r="AN67" s="91" t="s">
        <v>2177</v>
      </c>
      <c r="AT67" s="91"/>
      <c r="AU67" s="91"/>
      <c r="AZ67" s="92"/>
    </row>
    <row r="68" spans="1:52" ht="12.75">
      <c r="A68" s="63"/>
      <c r="B68" s="63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14"/>
      <c r="AF68" s="91" t="s">
        <v>470</v>
      </c>
      <c r="AJ68" s="124" t="s">
        <v>2101</v>
      </c>
      <c r="AK68" s="124"/>
      <c r="AN68" s="124" t="s">
        <v>485</v>
      </c>
      <c r="AT68" s="91"/>
      <c r="AU68" s="91"/>
      <c r="AZ68" s="92"/>
    </row>
    <row r="69" spans="32:52" ht="12.75">
      <c r="AF69" s="91" t="s">
        <v>2006</v>
      </c>
      <c r="AJ69" s="124" t="s">
        <v>2102</v>
      </c>
      <c r="AK69" s="124"/>
      <c r="AN69" s="91" t="s">
        <v>2178</v>
      </c>
      <c r="AT69" s="91"/>
      <c r="AU69" s="91"/>
      <c r="AZ69" s="91"/>
    </row>
    <row r="70" spans="2:40" s="91" customFormat="1" ht="12.75">
      <c r="B70" s="151" t="s">
        <v>373</v>
      </c>
      <c r="AF70" s="91" t="s">
        <v>2007</v>
      </c>
      <c r="AJ70" s="91" t="s">
        <v>2103</v>
      </c>
      <c r="AN70" s="91" t="s">
        <v>2179</v>
      </c>
    </row>
    <row r="71" spans="5:52" ht="13.5" thickBot="1">
      <c r="E71" s="64"/>
      <c r="N71" s="64"/>
      <c r="W71" s="64"/>
      <c r="AF71" s="91" t="s">
        <v>2008</v>
      </c>
      <c r="AJ71" s="91" t="s">
        <v>2104</v>
      </c>
      <c r="AN71" s="124" t="s">
        <v>2180</v>
      </c>
      <c r="AT71" s="91"/>
      <c r="AU71" s="91"/>
      <c r="AZ71" s="91"/>
    </row>
    <row r="72" spans="1:52" ht="37.5" customHeight="1" thickBot="1">
      <c r="A72" s="71"/>
      <c r="B72" s="72" t="s">
        <v>37</v>
      </c>
      <c r="C72" s="73"/>
      <c r="D72" s="74" t="s">
        <v>40</v>
      </c>
      <c r="E72" s="75" t="s">
        <v>38</v>
      </c>
      <c r="G72" s="93" t="s">
        <v>39</v>
      </c>
      <c r="H72" s="94"/>
      <c r="L72" s="71"/>
      <c r="M72" s="80" t="s">
        <v>42</v>
      </c>
      <c r="N72" s="81" t="s">
        <v>38</v>
      </c>
      <c r="U72" s="71"/>
      <c r="V72" s="80" t="s">
        <v>43</v>
      </c>
      <c r="W72" s="81" t="s">
        <v>38</v>
      </c>
      <c r="AD72" s="75" t="s">
        <v>41</v>
      </c>
      <c r="AF72" s="91" t="s">
        <v>2009</v>
      </c>
      <c r="AJ72" s="91" t="s">
        <v>473</v>
      </c>
      <c r="AN72" s="124" t="s">
        <v>2181</v>
      </c>
      <c r="AT72" s="91"/>
      <c r="AU72" s="91"/>
      <c r="AZ72" s="91"/>
    </row>
    <row r="73" spans="1:52" ht="12.75">
      <c r="A73" s="55">
        <v>1</v>
      </c>
      <c r="B73" s="153" t="s">
        <v>359</v>
      </c>
      <c r="C73" s="85"/>
      <c r="D73" s="69">
        <f>K44+K45+K46</f>
        <v>78</v>
      </c>
      <c r="E73" s="70">
        <v>6</v>
      </c>
      <c r="G73" s="90" t="s">
        <v>10</v>
      </c>
      <c r="H73" s="91"/>
      <c r="I73" s="92"/>
      <c r="L73" s="55">
        <v>1</v>
      </c>
      <c r="M73" s="69">
        <f>T44+T45+T46</f>
        <v>123</v>
      </c>
      <c r="N73" s="79">
        <v>6</v>
      </c>
      <c r="U73" s="274">
        <v>1</v>
      </c>
      <c r="V73" s="69">
        <f>AC44+AC45+AC46</f>
        <v>71</v>
      </c>
      <c r="W73" s="79">
        <v>8</v>
      </c>
      <c r="AD73" s="82">
        <f aca="true" t="shared" si="3" ref="AD73:AD79">W73+N73+E73</f>
        <v>20</v>
      </c>
      <c r="AF73" s="91" t="s">
        <v>995</v>
      </c>
      <c r="AJ73" s="91" t="s">
        <v>2105</v>
      </c>
      <c r="AN73" s="124" t="s">
        <v>47</v>
      </c>
      <c r="AT73" s="91"/>
      <c r="AU73" s="91"/>
      <c r="AZ73" s="91"/>
    </row>
    <row r="74" spans="1:52" ht="12.75">
      <c r="A74" s="56">
        <v>2</v>
      </c>
      <c r="B74" s="154" t="s">
        <v>48</v>
      </c>
      <c r="C74" s="86"/>
      <c r="D74" s="65">
        <f>K47+K48+K49</f>
        <v>0</v>
      </c>
      <c r="E74" s="67">
        <v>0</v>
      </c>
      <c r="G74" s="90" t="s">
        <v>11</v>
      </c>
      <c r="H74" s="91"/>
      <c r="I74" s="92"/>
      <c r="L74" s="56">
        <v>2</v>
      </c>
      <c r="M74" s="65">
        <f>T47+T48+T49</f>
        <v>0</v>
      </c>
      <c r="N74" s="77">
        <v>0</v>
      </c>
      <c r="U74" s="56">
        <v>2</v>
      </c>
      <c r="V74" s="65">
        <f>AC47+AC48+AC49</f>
        <v>0</v>
      </c>
      <c r="W74" s="77">
        <v>0</v>
      </c>
      <c r="AD74" s="70">
        <f t="shared" si="3"/>
        <v>0</v>
      </c>
      <c r="AF74" s="91" t="s">
        <v>2010</v>
      </c>
      <c r="AJ74" s="91" t="s">
        <v>2106</v>
      </c>
      <c r="AN74" s="91" t="s">
        <v>2182</v>
      </c>
      <c r="AT74" s="91"/>
      <c r="AU74" s="91"/>
      <c r="AZ74" s="91"/>
    </row>
    <row r="75" spans="1:52" ht="12.75">
      <c r="A75" s="56">
        <v>3</v>
      </c>
      <c r="B75" s="154" t="s">
        <v>662</v>
      </c>
      <c r="C75" s="86"/>
      <c r="D75" s="65">
        <f>K50+K51+K52</f>
        <v>96</v>
      </c>
      <c r="E75" s="67">
        <v>10</v>
      </c>
      <c r="G75" s="90" t="s">
        <v>12</v>
      </c>
      <c r="H75" s="91"/>
      <c r="I75" s="92"/>
      <c r="L75" s="56">
        <v>3</v>
      </c>
      <c r="M75" s="65">
        <f>T50+T51+T52</f>
        <v>148</v>
      </c>
      <c r="N75" s="77">
        <v>10</v>
      </c>
      <c r="U75" s="56">
        <v>3</v>
      </c>
      <c r="V75" s="65">
        <f>AC50+AC51+AC52</f>
        <v>114</v>
      </c>
      <c r="W75" s="77">
        <v>10</v>
      </c>
      <c r="AD75" s="70">
        <f t="shared" si="3"/>
        <v>30</v>
      </c>
      <c r="AF75" s="91" t="s">
        <v>2011</v>
      </c>
      <c r="AJ75" s="91" t="s">
        <v>2107</v>
      </c>
      <c r="AN75" s="124" t="s">
        <v>2183</v>
      </c>
      <c r="AT75" s="91"/>
      <c r="AU75" s="91"/>
      <c r="AZ75" s="91"/>
    </row>
    <row r="76" spans="1:52" ht="12.75">
      <c r="A76" s="56">
        <v>4</v>
      </c>
      <c r="B76" s="110" t="s">
        <v>663</v>
      </c>
      <c r="C76" s="86"/>
      <c r="D76" s="65">
        <f>K53+K54+K55</f>
        <v>113</v>
      </c>
      <c r="E76" s="67">
        <v>12</v>
      </c>
      <c r="G76" s="90" t="s">
        <v>13</v>
      </c>
      <c r="H76" s="91"/>
      <c r="I76" s="92"/>
      <c r="J76" s="9"/>
      <c r="K76" s="9"/>
      <c r="L76" s="56">
        <v>4</v>
      </c>
      <c r="M76" s="65">
        <f>T53+T54+T55</f>
        <v>155</v>
      </c>
      <c r="N76" s="77">
        <v>12</v>
      </c>
      <c r="U76" s="56">
        <v>4</v>
      </c>
      <c r="V76" s="65">
        <f>AC53+AC54+AC55</f>
        <v>115</v>
      </c>
      <c r="W76" s="77">
        <v>12</v>
      </c>
      <c r="AC76" s="63"/>
      <c r="AD76" s="70">
        <f t="shared" si="3"/>
        <v>36</v>
      </c>
      <c r="AF76" s="91" t="s">
        <v>2012</v>
      </c>
      <c r="AJ76" s="91" t="s">
        <v>470</v>
      </c>
      <c r="AN76" s="124" t="s">
        <v>2184</v>
      </c>
      <c r="AT76" s="91"/>
      <c r="AU76" s="91"/>
      <c r="AZ76" s="91"/>
    </row>
    <row r="77" spans="1:52" ht="12.75">
      <c r="A77" s="56">
        <v>5</v>
      </c>
      <c r="B77" s="154" t="s">
        <v>360</v>
      </c>
      <c r="C77" s="86"/>
      <c r="D77" s="65">
        <f>K56+K57+K58</f>
        <v>63</v>
      </c>
      <c r="E77" s="67">
        <v>5</v>
      </c>
      <c r="G77" s="90" t="s">
        <v>14</v>
      </c>
      <c r="H77" s="91"/>
      <c r="I77" s="92"/>
      <c r="J77" s="9"/>
      <c r="K77" s="9"/>
      <c r="L77" s="56">
        <v>5</v>
      </c>
      <c r="M77" s="65">
        <f>T56+T57+T58</f>
        <v>33</v>
      </c>
      <c r="N77" s="77">
        <v>5</v>
      </c>
      <c r="U77" s="56">
        <v>5</v>
      </c>
      <c r="V77" s="65">
        <f>AC56+AC57+AC58</f>
        <v>43</v>
      </c>
      <c r="W77" s="77">
        <v>6</v>
      </c>
      <c r="AC77" s="63"/>
      <c r="AD77" s="70">
        <f t="shared" si="3"/>
        <v>16</v>
      </c>
      <c r="AF77" s="91" t="s">
        <v>2013</v>
      </c>
      <c r="AJ77" s="91" t="s">
        <v>2108</v>
      </c>
      <c r="AN77" s="91" t="s">
        <v>470</v>
      </c>
      <c r="AT77" s="91"/>
      <c r="AU77" s="91"/>
      <c r="AZ77" s="91"/>
    </row>
    <row r="78" spans="1:52" ht="12.75">
      <c r="A78" s="56">
        <v>6</v>
      </c>
      <c r="B78" s="154" t="s">
        <v>1333</v>
      </c>
      <c r="C78" s="86"/>
      <c r="D78" s="65">
        <f>K59+K60+K61</f>
        <v>80</v>
      </c>
      <c r="E78" s="67">
        <v>8</v>
      </c>
      <c r="G78" s="90" t="s">
        <v>664</v>
      </c>
      <c r="H78" s="91"/>
      <c r="I78" s="91"/>
      <c r="J78" s="9"/>
      <c r="K78" s="9"/>
      <c r="L78" s="56">
        <v>6</v>
      </c>
      <c r="M78" s="65">
        <f>T59+T60+T61</f>
        <v>124</v>
      </c>
      <c r="N78" s="77">
        <v>8</v>
      </c>
      <c r="U78" s="56">
        <v>6</v>
      </c>
      <c r="V78" s="65">
        <f>AC59+AC60+AC61</f>
        <v>13</v>
      </c>
      <c r="W78" s="77">
        <v>5</v>
      </c>
      <c r="AC78" s="63"/>
      <c r="AD78" s="70">
        <f t="shared" si="3"/>
        <v>21</v>
      </c>
      <c r="AF78" s="64" t="s">
        <v>411</v>
      </c>
      <c r="AJ78" s="91" t="s">
        <v>995</v>
      </c>
      <c r="AN78" s="91" t="s">
        <v>2185</v>
      </c>
      <c r="AT78" s="91"/>
      <c r="AU78" s="91"/>
      <c r="AZ78" s="91"/>
    </row>
    <row r="79" spans="1:52" ht="12.75">
      <c r="A79" s="56">
        <v>7</v>
      </c>
      <c r="B79" s="154" t="s">
        <v>361</v>
      </c>
      <c r="C79" s="86"/>
      <c r="D79" s="66">
        <f>K64+K63+K62</f>
        <v>42</v>
      </c>
      <c r="E79" s="67">
        <v>4</v>
      </c>
      <c r="G79" s="90" t="s">
        <v>665</v>
      </c>
      <c r="H79" s="91"/>
      <c r="I79" s="91"/>
      <c r="J79" s="9"/>
      <c r="K79" s="9"/>
      <c r="L79" s="56">
        <v>7</v>
      </c>
      <c r="M79" s="66">
        <f>T64+T63+T62</f>
        <v>0</v>
      </c>
      <c r="N79" s="77">
        <v>0</v>
      </c>
      <c r="U79" s="56">
        <v>7</v>
      </c>
      <c r="V79" s="66">
        <f>AC64+AC63+AC62</f>
        <v>0</v>
      </c>
      <c r="W79" s="77">
        <v>0</v>
      </c>
      <c r="AC79" s="63"/>
      <c r="AD79" s="70">
        <f t="shared" si="3"/>
        <v>4</v>
      </c>
      <c r="AF79" s="91" t="s">
        <v>2014</v>
      </c>
      <c r="AJ79" s="91" t="s">
        <v>2109</v>
      </c>
      <c r="AN79" s="91" t="s">
        <v>2186</v>
      </c>
      <c r="AT79" s="91"/>
      <c r="AU79" s="91"/>
      <c r="AZ79" s="91"/>
    </row>
    <row r="80" spans="1:52" ht="13.5" thickBot="1">
      <c r="A80" s="57">
        <v>8</v>
      </c>
      <c r="B80" s="62" t="s">
        <v>1624</v>
      </c>
      <c r="C80" s="87"/>
      <c r="D80" s="76">
        <f>K65+K66+K67</f>
        <v>0</v>
      </c>
      <c r="E80" s="68">
        <v>0</v>
      </c>
      <c r="I80" s="9"/>
      <c r="J80" s="9"/>
      <c r="K80" s="9"/>
      <c r="L80" s="57">
        <v>8</v>
      </c>
      <c r="M80" s="76">
        <f>T65+T67+T66</f>
        <v>0</v>
      </c>
      <c r="N80" s="78">
        <v>0</v>
      </c>
      <c r="U80" s="57">
        <v>8</v>
      </c>
      <c r="V80" s="76">
        <f>AC65+AC66+AC67</f>
        <v>0</v>
      </c>
      <c r="W80" s="78">
        <v>0</v>
      </c>
      <c r="AC80" s="8"/>
      <c r="AD80" s="70">
        <f>W80+N80+E80</f>
        <v>0</v>
      </c>
      <c r="AF80" s="91" t="s">
        <v>2015</v>
      </c>
      <c r="AJ80" s="91" t="s">
        <v>2110</v>
      </c>
      <c r="AN80" s="91" t="s">
        <v>2187</v>
      </c>
      <c r="AT80" s="91"/>
      <c r="AU80" s="91"/>
      <c r="AZ80" s="91"/>
    </row>
    <row r="81" spans="7:52" ht="12.75">
      <c r="G81" s="90" t="s">
        <v>16</v>
      </c>
      <c r="H81" s="91"/>
      <c r="I81" s="9"/>
      <c r="J81" s="9"/>
      <c r="K81" s="9"/>
      <c r="AC81" s="8"/>
      <c r="AF81" s="91" t="s">
        <v>2016</v>
      </c>
      <c r="AJ81" s="64" t="s">
        <v>1035</v>
      </c>
      <c r="AN81" s="64" t="s">
        <v>749</v>
      </c>
      <c r="AT81" s="91"/>
      <c r="AU81" s="91"/>
      <c r="AZ81" s="91"/>
    </row>
    <row r="82" spans="9:52" ht="12.75">
      <c r="I82" s="9"/>
      <c r="J82" s="9"/>
      <c r="K82" s="9"/>
      <c r="AC82" s="63"/>
      <c r="AF82" s="91" t="s">
        <v>2017</v>
      </c>
      <c r="AJ82" s="91" t="s">
        <v>2111</v>
      </c>
      <c r="AN82" s="91" t="s">
        <v>2188</v>
      </c>
      <c r="AT82" s="91"/>
      <c r="AU82" s="91"/>
      <c r="AZ82" s="91"/>
    </row>
    <row r="83" spans="1:52" ht="18">
      <c r="A83" s="103"/>
      <c r="B83" s="103" t="s">
        <v>372</v>
      </c>
      <c r="C83" s="46"/>
      <c r="D83" s="46"/>
      <c r="E83" s="46"/>
      <c r="F83" s="46"/>
      <c r="AC83" s="63"/>
      <c r="AF83" s="91" t="s">
        <v>2018</v>
      </c>
      <c r="AJ83" s="91" t="s">
        <v>94</v>
      </c>
      <c r="AN83" s="91" t="s">
        <v>2189</v>
      </c>
      <c r="AT83" s="91"/>
      <c r="AU83" s="91"/>
      <c r="AZ83" s="91"/>
    </row>
    <row r="84" spans="1:52" ht="18.75" thickBot="1">
      <c r="A84" s="101" t="s">
        <v>30</v>
      </c>
      <c r="B84" s="101"/>
      <c r="AC84" s="8"/>
      <c r="AF84" s="124" t="s">
        <v>485</v>
      </c>
      <c r="AJ84" s="91" t="s">
        <v>2112</v>
      </c>
      <c r="AN84" s="91" t="s">
        <v>2190</v>
      </c>
      <c r="AT84" s="91"/>
      <c r="AU84" s="91"/>
      <c r="AZ84" s="91"/>
    </row>
    <row r="85" spans="1:52" ht="13.5" thickBot="1">
      <c r="A85" s="330" t="s">
        <v>6</v>
      </c>
      <c r="B85" s="330" t="s">
        <v>0</v>
      </c>
      <c r="C85" s="333" t="s">
        <v>3</v>
      </c>
      <c r="D85" s="325"/>
      <c r="E85" s="325"/>
      <c r="F85" s="325"/>
      <c r="G85" s="325"/>
      <c r="H85" s="325"/>
      <c r="I85" s="325"/>
      <c r="J85" s="326"/>
      <c r="K85" s="327"/>
      <c r="L85" s="334"/>
      <c r="AC85" s="8"/>
      <c r="AD85" s="336"/>
      <c r="AF85" s="91" t="s">
        <v>2019</v>
      </c>
      <c r="AJ85" s="91" t="s">
        <v>2113</v>
      </c>
      <c r="AN85" s="64" t="s">
        <v>109</v>
      </c>
      <c r="AT85" s="91"/>
      <c r="AU85" s="91"/>
      <c r="AZ85" s="91"/>
    </row>
    <row r="86" spans="1:52" ht="51.75" thickBot="1">
      <c r="A86" s="331"/>
      <c r="B86" s="332"/>
      <c r="C86" s="23" t="s">
        <v>20</v>
      </c>
      <c r="D86" s="34" t="s">
        <v>24</v>
      </c>
      <c r="E86" s="23" t="s">
        <v>21</v>
      </c>
      <c r="F86" s="34" t="s">
        <v>25</v>
      </c>
      <c r="G86" s="24" t="s">
        <v>22</v>
      </c>
      <c r="H86" s="24" t="s">
        <v>26</v>
      </c>
      <c r="I86" s="25" t="s">
        <v>23</v>
      </c>
      <c r="J86" s="26" t="s">
        <v>28</v>
      </c>
      <c r="K86" s="30" t="s">
        <v>27</v>
      </c>
      <c r="L86" s="335"/>
      <c r="AC86" s="63"/>
      <c r="AD86" s="321"/>
      <c r="AF86" s="91" t="s">
        <v>2020</v>
      </c>
      <c r="AJ86" s="91" t="s">
        <v>2114</v>
      </c>
      <c r="AN86" s="91" t="s">
        <v>2191</v>
      </c>
      <c r="AT86" s="91"/>
      <c r="AU86" s="91"/>
      <c r="AZ86" s="91"/>
    </row>
    <row r="87" spans="1:52" ht="12.75">
      <c r="A87" s="5">
        <v>1</v>
      </c>
      <c r="B87" s="231" t="s">
        <v>660</v>
      </c>
      <c r="C87" s="40">
        <v>5372</v>
      </c>
      <c r="D87" s="41">
        <v>53</v>
      </c>
      <c r="E87" s="17"/>
      <c r="F87" s="18"/>
      <c r="G87" s="10"/>
      <c r="H87" s="10"/>
      <c r="I87" s="10"/>
      <c r="J87" s="27"/>
      <c r="K87" s="31">
        <v>53</v>
      </c>
      <c r="L87" s="47"/>
      <c r="V87" s="35"/>
      <c r="AC87" s="63"/>
      <c r="AD87" s="14"/>
      <c r="AF87" s="124" t="s">
        <v>2021</v>
      </c>
      <c r="AG87" s="124"/>
      <c r="AJ87" s="91" t="s">
        <v>2115</v>
      </c>
      <c r="AN87" s="91" t="s">
        <v>2192</v>
      </c>
      <c r="AT87" s="91"/>
      <c r="AU87" s="91"/>
      <c r="AZ87" s="91"/>
    </row>
    <row r="88" spans="1:52" ht="12.75">
      <c r="A88" s="42">
        <v>2</v>
      </c>
      <c r="B88" s="37" t="s">
        <v>676</v>
      </c>
      <c r="C88" s="19"/>
      <c r="D88" s="20"/>
      <c r="E88" s="207">
        <v>52</v>
      </c>
      <c r="F88" s="209">
        <v>52</v>
      </c>
      <c r="G88" s="1"/>
      <c r="H88" s="1"/>
      <c r="I88" s="1"/>
      <c r="J88" s="28"/>
      <c r="K88" s="32">
        <v>52</v>
      </c>
      <c r="L88" s="48"/>
      <c r="V88" s="35"/>
      <c r="AC88" s="8"/>
      <c r="AD88" s="14"/>
      <c r="AF88" s="64" t="s">
        <v>109</v>
      </c>
      <c r="AJ88" s="64" t="s">
        <v>1050</v>
      </c>
      <c r="AN88" s="91" t="s">
        <v>2193</v>
      </c>
      <c r="AT88" s="91"/>
      <c r="AU88" s="91"/>
      <c r="AZ88" s="91"/>
    </row>
    <row r="89" spans="1:52" ht="13.5" thickBot="1">
      <c r="A89" s="42">
        <v>3</v>
      </c>
      <c r="B89" s="232" t="s">
        <v>1328</v>
      </c>
      <c r="C89" s="203">
        <v>5238</v>
      </c>
      <c r="D89" s="205">
        <v>52</v>
      </c>
      <c r="E89" s="21"/>
      <c r="F89" s="22"/>
      <c r="G89" s="7"/>
      <c r="H89" s="7"/>
      <c r="I89" s="7"/>
      <c r="J89" s="29"/>
      <c r="K89" s="33">
        <v>52</v>
      </c>
      <c r="L89" s="48"/>
      <c r="V89" s="35"/>
      <c r="AC89" s="63"/>
      <c r="AD89" s="14"/>
      <c r="AF89" s="91" t="s">
        <v>2022</v>
      </c>
      <c r="AJ89" s="91" t="s">
        <v>2116</v>
      </c>
      <c r="AN89" s="91" t="s">
        <v>2194</v>
      </c>
      <c r="AT89" s="91"/>
      <c r="AU89" s="91"/>
      <c r="AZ89" s="91"/>
    </row>
    <row r="90" spans="1:52" ht="12.75">
      <c r="A90" s="42">
        <v>4</v>
      </c>
      <c r="B90" s="44" t="s">
        <v>344</v>
      </c>
      <c r="C90" s="40">
        <v>3880</v>
      </c>
      <c r="D90" s="41">
        <v>38</v>
      </c>
      <c r="E90" s="17"/>
      <c r="F90" s="18"/>
      <c r="G90" s="10"/>
      <c r="H90" s="10"/>
      <c r="I90" s="10"/>
      <c r="J90" s="27"/>
      <c r="K90" s="31">
        <v>38</v>
      </c>
      <c r="L90" s="48"/>
      <c r="V90" s="35"/>
      <c r="AC90" s="63"/>
      <c r="AD90" s="14"/>
      <c r="AF90" s="91" t="s">
        <v>2023</v>
      </c>
      <c r="AJ90" s="91" t="s">
        <v>2117</v>
      </c>
      <c r="AN90" s="91" t="s">
        <v>94</v>
      </c>
      <c r="AT90" s="91"/>
      <c r="AU90" s="91"/>
      <c r="AZ90" s="91"/>
    </row>
    <row r="91" spans="1:52" ht="12.75">
      <c r="A91" s="42">
        <v>5</v>
      </c>
      <c r="B91" s="15" t="s">
        <v>491</v>
      </c>
      <c r="C91" s="202">
        <v>3433</v>
      </c>
      <c r="D91" s="204">
        <v>34</v>
      </c>
      <c r="E91" s="19"/>
      <c r="F91" s="20"/>
      <c r="G91" s="1"/>
      <c r="H91" s="1"/>
      <c r="I91" s="1"/>
      <c r="J91" s="28"/>
      <c r="K91" s="32">
        <v>34</v>
      </c>
      <c r="L91" s="48"/>
      <c r="V91" s="35"/>
      <c r="AC91" s="63"/>
      <c r="AD91" s="14"/>
      <c r="AF91" s="91" t="s">
        <v>2024</v>
      </c>
      <c r="AJ91" s="91" t="s">
        <v>2118</v>
      </c>
      <c r="AN91" s="91" t="s">
        <v>2195</v>
      </c>
      <c r="AT91" s="91"/>
      <c r="AU91" s="91"/>
      <c r="AZ91" s="91"/>
    </row>
    <row r="92" spans="1:52" ht="13.5" thickBot="1">
      <c r="A92" s="42">
        <v>6</v>
      </c>
      <c r="B92" s="37" t="s">
        <v>1630</v>
      </c>
      <c r="C92" s="21"/>
      <c r="D92" s="22"/>
      <c r="E92" s="60">
        <v>32</v>
      </c>
      <c r="F92" s="61">
        <v>32</v>
      </c>
      <c r="G92" s="7"/>
      <c r="H92" s="7"/>
      <c r="I92" s="7"/>
      <c r="J92" s="29"/>
      <c r="K92" s="33">
        <v>32</v>
      </c>
      <c r="L92" s="48"/>
      <c r="V92" s="35"/>
      <c r="AC92" s="63"/>
      <c r="AD92" s="14"/>
      <c r="AF92" s="91" t="s">
        <v>2025</v>
      </c>
      <c r="AJ92" s="124" t="s">
        <v>485</v>
      </c>
      <c r="AN92" s="91" t="s">
        <v>2061</v>
      </c>
      <c r="AT92" s="91"/>
      <c r="AU92" s="91"/>
      <c r="AZ92" s="91"/>
    </row>
    <row r="93" spans="1:52" ht="12.75">
      <c r="A93" s="42">
        <v>7</v>
      </c>
      <c r="B93" s="58" t="s">
        <v>345</v>
      </c>
      <c r="C93" s="17"/>
      <c r="D93" s="18"/>
      <c r="E93" s="206">
        <v>31</v>
      </c>
      <c r="F93" s="208">
        <v>31</v>
      </c>
      <c r="G93" s="10"/>
      <c r="H93" s="10"/>
      <c r="I93" s="10"/>
      <c r="J93" s="27"/>
      <c r="K93" s="31">
        <v>31</v>
      </c>
      <c r="L93" s="48"/>
      <c r="V93" s="35"/>
      <c r="AC93" s="63"/>
      <c r="AD93" s="14"/>
      <c r="AF93" s="124" t="s">
        <v>47</v>
      </c>
      <c r="AJ93" s="91" t="s">
        <v>2119</v>
      </c>
      <c r="AN93" s="91" t="s">
        <v>2196</v>
      </c>
      <c r="AT93" s="91"/>
      <c r="AU93" s="91"/>
      <c r="AZ93" s="91"/>
    </row>
    <row r="94" spans="1:52" ht="12.75">
      <c r="A94" s="42">
        <v>8</v>
      </c>
      <c r="B94" s="229" t="s">
        <v>2225</v>
      </c>
      <c r="C94" s="19"/>
      <c r="D94" s="20"/>
      <c r="E94" s="207">
        <v>31</v>
      </c>
      <c r="F94" s="209">
        <v>31</v>
      </c>
      <c r="G94" s="1"/>
      <c r="H94" s="1"/>
      <c r="I94" s="1"/>
      <c r="J94" s="28"/>
      <c r="K94" s="32">
        <v>31</v>
      </c>
      <c r="L94" s="48"/>
      <c r="V94" s="35"/>
      <c r="AC94" s="63"/>
      <c r="AD94" s="14"/>
      <c r="AF94" s="91" t="s">
        <v>2026</v>
      </c>
      <c r="AJ94" s="91" t="s">
        <v>2120</v>
      </c>
      <c r="AN94" s="64" t="s">
        <v>755</v>
      </c>
      <c r="AT94" s="91"/>
      <c r="AU94" s="91"/>
      <c r="AZ94" s="91"/>
    </row>
    <row r="95" spans="1:52" ht="13.5" thickBot="1">
      <c r="A95" s="42">
        <v>9</v>
      </c>
      <c r="B95" s="309" t="s">
        <v>661</v>
      </c>
      <c r="C95" s="21"/>
      <c r="D95" s="22"/>
      <c r="E95" s="21"/>
      <c r="F95" s="22"/>
      <c r="G95" s="211">
        <v>11</v>
      </c>
      <c r="H95" s="211">
        <v>22</v>
      </c>
      <c r="I95" s="211">
        <v>786</v>
      </c>
      <c r="J95" s="213">
        <v>7</v>
      </c>
      <c r="K95" s="33">
        <v>29</v>
      </c>
      <c r="L95" s="48"/>
      <c r="V95" s="35"/>
      <c r="AC95" s="63"/>
      <c r="AD95" s="14"/>
      <c r="AF95" s="91" t="s">
        <v>2027</v>
      </c>
      <c r="AJ95" s="91" t="s">
        <v>2121</v>
      </c>
      <c r="AN95" s="91" t="s">
        <v>2197</v>
      </c>
      <c r="AT95" s="91"/>
      <c r="AU95" s="91"/>
      <c r="AZ95" s="91"/>
    </row>
    <row r="96" spans="1:52" ht="12.75">
      <c r="A96" s="42">
        <v>10</v>
      </c>
      <c r="B96" s="44" t="s">
        <v>2223</v>
      </c>
      <c r="C96" s="40">
        <v>2234</v>
      </c>
      <c r="D96" s="41">
        <v>22</v>
      </c>
      <c r="E96" s="17"/>
      <c r="F96" s="18"/>
      <c r="G96" s="10"/>
      <c r="H96" s="10"/>
      <c r="I96" s="10"/>
      <c r="J96" s="27"/>
      <c r="K96" s="31">
        <v>22</v>
      </c>
      <c r="L96" s="48"/>
      <c r="V96" s="35"/>
      <c r="AC96" s="8"/>
      <c r="AD96" s="14"/>
      <c r="AF96" s="91" t="s">
        <v>2028</v>
      </c>
      <c r="AJ96" s="124" t="s">
        <v>2122</v>
      </c>
      <c r="AK96" s="124"/>
      <c r="AN96" s="91" t="s">
        <v>2198</v>
      </c>
      <c r="AT96" s="91"/>
      <c r="AU96" s="91"/>
      <c r="AZ96" s="91"/>
    </row>
    <row r="97" spans="1:52" ht="12.75">
      <c r="A97" s="42">
        <v>11</v>
      </c>
      <c r="B97" s="229" t="s">
        <v>1327</v>
      </c>
      <c r="C97" s="19"/>
      <c r="D97" s="20"/>
      <c r="E97" s="207">
        <v>21</v>
      </c>
      <c r="F97" s="209">
        <v>21</v>
      </c>
      <c r="G97" s="1"/>
      <c r="H97" s="1"/>
      <c r="I97" s="1"/>
      <c r="J97" s="28"/>
      <c r="K97" s="32">
        <v>21</v>
      </c>
      <c r="L97" s="48"/>
      <c r="V97" s="35"/>
      <c r="AC97" s="63"/>
      <c r="AD97" s="14"/>
      <c r="AF97" s="124" t="s">
        <v>2029</v>
      </c>
      <c r="AG97" s="124"/>
      <c r="AJ97" s="124" t="s">
        <v>2123</v>
      </c>
      <c r="AK97" s="124"/>
      <c r="AN97" s="91" t="s">
        <v>2199</v>
      </c>
      <c r="AT97" s="91"/>
      <c r="AU97" s="91"/>
      <c r="AZ97" s="91"/>
    </row>
    <row r="98" spans="1:52" ht="13.5" thickBot="1">
      <c r="A98" s="42">
        <v>12</v>
      </c>
      <c r="B98" s="290" t="s">
        <v>353</v>
      </c>
      <c r="C98" s="21"/>
      <c r="D98" s="22"/>
      <c r="E98" s="60">
        <v>21</v>
      </c>
      <c r="F98" s="61">
        <v>21</v>
      </c>
      <c r="G98" s="7"/>
      <c r="H98" s="7"/>
      <c r="I98" s="7"/>
      <c r="J98" s="29"/>
      <c r="K98" s="33">
        <v>21</v>
      </c>
      <c r="L98" s="48"/>
      <c r="V98" s="35"/>
      <c r="AC98" s="63"/>
      <c r="AD98" s="14"/>
      <c r="AF98" s="91" t="s">
        <v>94</v>
      </c>
      <c r="AJ98" s="91" t="s">
        <v>2124</v>
      </c>
      <c r="AN98" s="64" t="s">
        <v>411</v>
      </c>
      <c r="AT98" s="91"/>
      <c r="AU98" s="91"/>
      <c r="AZ98" s="91"/>
    </row>
    <row r="99" spans="1:52" ht="12.75">
      <c r="A99" s="42">
        <v>13</v>
      </c>
      <c r="B99" s="44" t="s">
        <v>2224</v>
      </c>
      <c r="C99" s="40">
        <v>1971</v>
      </c>
      <c r="D99" s="41">
        <v>19</v>
      </c>
      <c r="E99" s="17"/>
      <c r="F99" s="18"/>
      <c r="G99" s="10"/>
      <c r="H99" s="10"/>
      <c r="I99" s="10"/>
      <c r="J99" s="27"/>
      <c r="K99" s="31">
        <v>19</v>
      </c>
      <c r="L99" s="48"/>
      <c r="V99" s="35"/>
      <c r="AD99" s="14"/>
      <c r="AF99" s="91" t="s">
        <v>2030</v>
      </c>
      <c r="AJ99" s="124" t="s">
        <v>47</v>
      </c>
      <c r="AN99" s="91" t="s">
        <v>2200</v>
      </c>
      <c r="AT99" s="91"/>
      <c r="AU99" s="91"/>
      <c r="AZ99" s="91"/>
    </row>
    <row r="100" spans="1:52" ht="12.75">
      <c r="A100" s="42">
        <v>14</v>
      </c>
      <c r="B100" s="36" t="s">
        <v>1978</v>
      </c>
      <c r="C100" s="19"/>
      <c r="D100" s="20"/>
      <c r="E100" s="19"/>
      <c r="F100" s="20"/>
      <c r="G100" s="38">
        <v>4</v>
      </c>
      <c r="H100" s="38">
        <v>8</v>
      </c>
      <c r="I100" s="38">
        <v>231</v>
      </c>
      <c r="J100" s="39">
        <v>2</v>
      </c>
      <c r="K100" s="32">
        <v>10</v>
      </c>
      <c r="L100" s="48"/>
      <c r="V100" s="35"/>
      <c r="AC100" s="63"/>
      <c r="AD100" s="14"/>
      <c r="AF100" s="91" t="s">
        <v>2031</v>
      </c>
      <c r="AJ100" s="91" t="s">
        <v>2125</v>
      </c>
      <c r="AN100" s="91" t="s">
        <v>2201</v>
      </c>
      <c r="AT100" s="91"/>
      <c r="AU100" s="91"/>
      <c r="AZ100" s="91"/>
    </row>
    <row r="101" spans="1:52" ht="13.5" thickBot="1">
      <c r="A101" s="42">
        <v>15</v>
      </c>
      <c r="B101" s="36" t="s">
        <v>346</v>
      </c>
      <c r="C101" s="21"/>
      <c r="D101" s="22"/>
      <c r="E101" s="21"/>
      <c r="F101" s="22"/>
      <c r="G101" s="211">
        <v>4</v>
      </c>
      <c r="H101" s="211">
        <v>8</v>
      </c>
      <c r="I101" s="211">
        <v>192</v>
      </c>
      <c r="J101" s="213">
        <v>1</v>
      </c>
      <c r="K101" s="33">
        <v>9</v>
      </c>
      <c r="L101" s="48"/>
      <c r="AC101" s="63"/>
      <c r="AD101" s="14"/>
      <c r="AF101" s="91" t="s">
        <v>2032</v>
      </c>
      <c r="AJ101" s="91" t="s">
        <v>2126</v>
      </c>
      <c r="AN101" s="91" t="s">
        <v>2202</v>
      </c>
      <c r="AT101" s="91"/>
      <c r="AU101" s="91"/>
      <c r="AZ101" s="91"/>
    </row>
    <row r="102" spans="1:47" ht="12.75">
      <c r="A102" s="42">
        <v>16</v>
      </c>
      <c r="B102" s="43" t="s">
        <v>352</v>
      </c>
      <c r="C102" s="17"/>
      <c r="D102" s="18"/>
      <c r="E102" s="17"/>
      <c r="F102" s="18"/>
      <c r="G102" s="210">
        <v>3</v>
      </c>
      <c r="H102" s="210">
        <v>6</v>
      </c>
      <c r="I102" s="210">
        <v>327</v>
      </c>
      <c r="J102" s="212">
        <v>3</v>
      </c>
      <c r="K102" s="31">
        <v>9</v>
      </c>
      <c r="L102" s="49"/>
      <c r="V102" s="45"/>
      <c r="W102" s="337"/>
      <c r="X102" s="338"/>
      <c r="Y102" s="51"/>
      <c r="Z102" s="51"/>
      <c r="AA102" s="51"/>
      <c r="AB102" s="51"/>
      <c r="AC102" s="51"/>
      <c r="AD102" s="14"/>
      <c r="AF102" s="91" t="s">
        <v>2033</v>
      </c>
      <c r="AJ102" s="124" t="s">
        <v>2127</v>
      </c>
      <c r="AK102" s="124"/>
      <c r="AN102" s="124" t="s">
        <v>57</v>
      </c>
      <c r="AT102" s="91"/>
      <c r="AU102" s="91"/>
    </row>
    <row r="103" spans="1:47" ht="12.75">
      <c r="A103" s="42">
        <v>17</v>
      </c>
      <c r="B103" s="233" t="s">
        <v>1326</v>
      </c>
      <c r="C103" s="19"/>
      <c r="D103" s="20"/>
      <c r="E103" s="19"/>
      <c r="F103" s="20"/>
      <c r="G103" s="38">
        <v>3</v>
      </c>
      <c r="H103" s="38">
        <v>6</v>
      </c>
      <c r="I103" s="38">
        <v>167</v>
      </c>
      <c r="J103" s="39">
        <v>1</v>
      </c>
      <c r="K103" s="32">
        <v>7</v>
      </c>
      <c r="L103" s="49"/>
      <c r="V103" s="45"/>
      <c r="W103" s="337"/>
      <c r="X103" s="338"/>
      <c r="Y103" s="83"/>
      <c r="Z103" s="83"/>
      <c r="AA103" s="83"/>
      <c r="AB103" s="83"/>
      <c r="AC103" s="83"/>
      <c r="AD103" s="14"/>
      <c r="AF103" s="91" t="s">
        <v>473</v>
      </c>
      <c r="AJ103" s="91" t="s">
        <v>2128</v>
      </c>
      <c r="AN103" s="91" t="s">
        <v>2203</v>
      </c>
      <c r="AT103" s="91"/>
      <c r="AU103" s="91"/>
    </row>
    <row r="104" spans="1:47" ht="13.5" thickBot="1">
      <c r="A104" s="42">
        <v>18</v>
      </c>
      <c r="B104" s="277" t="s">
        <v>1982</v>
      </c>
      <c r="C104" s="257"/>
      <c r="D104" s="258"/>
      <c r="E104" s="257"/>
      <c r="F104" s="258"/>
      <c r="G104" s="287">
        <v>1</v>
      </c>
      <c r="H104" s="287">
        <v>2</v>
      </c>
      <c r="I104" s="287">
        <v>85</v>
      </c>
      <c r="J104" s="289">
        <v>0</v>
      </c>
      <c r="K104" s="263">
        <v>2</v>
      </c>
      <c r="L104" s="49"/>
      <c r="V104" s="45"/>
      <c r="W104" s="337"/>
      <c r="X104" s="338"/>
      <c r="Y104" s="83"/>
      <c r="Z104" s="83"/>
      <c r="AA104" s="83"/>
      <c r="AB104" s="83"/>
      <c r="AC104" s="83"/>
      <c r="AD104" s="14"/>
      <c r="AF104" s="91" t="s">
        <v>2034</v>
      </c>
      <c r="AJ104" s="124" t="s">
        <v>2129</v>
      </c>
      <c r="AK104" s="124"/>
      <c r="AN104" s="91" t="s">
        <v>2204</v>
      </c>
      <c r="AT104" s="91"/>
      <c r="AU104" s="91"/>
    </row>
    <row r="105" spans="1:47" ht="12.75">
      <c r="A105" s="42">
        <v>19</v>
      </c>
      <c r="B105" s="44" t="s">
        <v>349</v>
      </c>
      <c r="C105" s="265">
        <v>0</v>
      </c>
      <c r="D105" s="266">
        <v>0</v>
      </c>
      <c r="E105" s="267"/>
      <c r="F105" s="268"/>
      <c r="G105" s="269"/>
      <c r="H105" s="269"/>
      <c r="I105" s="269"/>
      <c r="J105" s="270"/>
      <c r="K105" s="271">
        <v>0</v>
      </c>
      <c r="L105" s="11"/>
      <c r="AD105" s="14"/>
      <c r="AF105" s="91" t="s">
        <v>2035</v>
      </c>
      <c r="AJ105" s="91" t="s">
        <v>2130</v>
      </c>
      <c r="AN105" s="124" t="s">
        <v>2205</v>
      </c>
      <c r="AT105" s="91"/>
      <c r="AU105" s="91"/>
    </row>
    <row r="106" spans="1:47" ht="12.75">
      <c r="A106" s="42">
        <v>20</v>
      </c>
      <c r="B106" s="36" t="s">
        <v>354</v>
      </c>
      <c r="C106" s="19"/>
      <c r="D106" s="20"/>
      <c r="E106" s="19"/>
      <c r="F106" s="20"/>
      <c r="G106" s="38">
        <v>0</v>
      </c>
      <c r="H106" s="38">
        <v>0</v>
      </c>
      <c r="I106" s="38">
        <v>0</v>
      </c>
      <c r="J106" s="39">
        <v>0</v>
      </c>
      <c r="K106" s="32">
        <v>0</v>
      </c>
      <c r="L106" s="11"/>
      <c r="AD106" s="14"/>
      <c r="AF106" s="91" t="s">
        <v>2036</v>
      </c>
      <c r="AJ106" s="64" t="s">
        <v>411</v>
      </c>
      <c r="AN106" s="124" t="s">
        <v>1067</v>
      </c>
      <c r="AT106" s="91"/>
      <c r="AU106" s="91"/>
    </row>
    <row r="107" spans="1:47" ht="13.5" thickBot="1">
      <c r="A107" s="42">
        <v>21</v>
      </c>
      <c r="B107" s="37" t="s">
        <v>1632</v>
      </c>
      <c r="C107" s="21"/>
      <c r="D107" s="22"/>
      <c r="E107" s="60">
        <v>0</v>
      </c>
      <c r="F107" s="61">
        <v>0</v>
      </c>
      <c r="G107" s="7"/>
      <c r="H107" s="7"/>
      <c r="I107" s="7"/>
      <c r="J107" s="29"/>
      <c r="K107" s="33">
        <v>0</v>
      </c>
      <c r="L107" s="12"/>
      <c r="AD107" s="14"/>
      <c r="AF107" s="91" t="s">
        <v>2037</v>
      </c>
      <c r="AJ107" s="91" t="s">
        <v>2131</v>
      </c>
      <c r="AN107" s="91" t="s">
        <v>2206</v>
      </c>
      <c r="AT107" s="91"/>
      <c r="AU107" s="91"/>
    </row>
    <row r="108" spans="1:47" ht="13.5" customHeight="1">
      <c r="A108" s="42">
        <v>22</v>
      </c>
      <c r="B108" s="231" t="s">
        <v>1981</v>
      </c>
      <c r="C108" s="265">
        <v>0</v>
      </c>
      <c r="D108" s="266">
        <v>0</v>
      </c>
      <c r="E108" s="267"/>
      <c r="F108" s="268"/>
      <c r="G108" s="269"/>
      <c r="H108" s="269"/>
      <c r="I108" s="269"/>
      <c r="J108" s="270"/>
      <c r="K108" s="271">
        <v>0</v>
      </c>
      <c r="L108" s="334"/>
      <c r="AF108" s="91" t="s">
        <v>2038</v>
      </c>
      <c r="AJ108" s="91" t="s">
        <v>2132</v>
      </c>
      <c r="AN108" s="91" t="s">
        <v>2207</v>
      </c>
      <c r="AT108" s="91"/>
      <c r="AU108" s="91"/>
    </row>
    <row r="109" spans="1:47" ht="13.5" thickBot="1">
      <c r="A109" s="42">
        <v>23</v>
      </c>
      <c r="B109" s="233" t="s">
        <v>1980</v>
      </c>
      <c r="C109" s="19"/>
      <c r="D109" s="20"/>
      <c r="E109" s="19"/>
      <c r="F109" s="20"/>
      <c r="G109" s="38">
        <v>0</v>
      </c>
      <c r="H109" s="38">
        <v>0</v>
      </c>
      <c r="I109" s="38">
        <v>0</v>
      </c>
      <c r="J109" s="39">
        <v>0</v>
      </c>
      <c r="K109" s="32">
        <v>0</v>
      </c>
      <c r="L109" s="335"/>
      <c r="AF109" s="124" t="s">
        <v>1067</v>
      </c>
      <c r="AJ109" s="91" t="s">
        <v>2133</v>
      </c>
      <c r="AN109" s="124" t="s">
        <v>2208</v>
      </c>
      <c r="AT109" s="91"/>
      <c r="AU109" s="91"/>
    </row>
    <row r="110" spans="1:47" ht="13.5" thickBot="1">
      <c r="A110" s="42">
        <v>24</v>
      </c>
      <c r="B110" s="273" t="s">
        <v>1979</v>
      </c>
      <c r="C110" s="21"/>
      <c r="D110" s="22"/>
      <c r="E110" s="60">
        <v>0</v>
      </c>
      <c r="F110" s="61">
        <v>0</v>
      </c>
      <c r="G110" s="7"/>
      <c r="H110" s="7"/>
      <c r="I110" s="7"/>
      <c r="J110" s="29"/>
      <c r="K110" s="33">
        <v>0</v>
      </c>
      <c r="L110" s="47"/>
      <c r="AF110" s="91" t="s">
        <v>2039</v>
      </c>
      <c r="AJ110" s="91" t="s">
        <v>2134</v>
      </c>
      <c r="AN110" s="124" t="s">
        <v>2209</v>
      </c>
      <c r="AT110" s="91"/>
      <c r="AU110" s="91"/>
    </row>
    <row r="111" spans="1:47" ht="13.5" thickBot="1">
      <c r="A111" s="330" t="s">
        <v>6</v>
      </c>
      <c r="B111" s="330" t="s">
        <v>0</v>
      </c>
      <c r="C111" s="333" t="s">
        <v>3</v>
      </c>
      <c r="D111" s="325"/>
      <c r="E111" s="325"/>
      <c r="F111" s="325"/>
      <c r="G111" s="325"/>
      <c r="H111" s="325"/>
      <c r="I111" s="325"/>
      <c r="J111" s="326"/>
      <c r="K111" s="327"/>
      <c r="L111" s="48"/>
      <c r="AF111" s="91" t="s">
        <v>2040</v>
      </c>
      <c r="AJ111" s="64" t="s">
        <v>109</v>
      </c>
      <c r="AN111" s="91" t="s">
        <v>995</v>
      </c>
      <c r="AT111" s="91"/>
      <c r="AU111" s="91"/>
    </row>
    <row r="112" spans="1:47" ht="51.75" thickBot="1">
      <c r="A112" s="331"/>
      <c r="B112" s="332"/>
      <c r="C112" s="23" t="s">
        <v>20</v>
      </c>
      <c r="D112" s="34" t="s">
        <v>24</v>
      </c>
      <c r="E112" s="23" t="s">
        <v>21</v>
      </c>
      <c r="F112" s="34" t="s">
        <v>25</v>
      </c>
      <c r="G112" s="24" t="s">
        <v>22</v>
      </c>
      <c r="H112" s="24" t="s">
        <v>26</v>
      </c>
      <c r="I112" s="25" t="s">
        <v>23</v>
      </c>
      <c r="J112" s="26" t="s">
        <v>28</v>
      </c>
      <c r="K112" s="30" t="s">
        <v>27</v>
      </c>
      <c r="L112" s="48"/>
      <c r="AF112" s="91" t="s">
        <v>2041</v>
      </c>
      <c r="AJ112" s="91" t="s">
        <v>2135</v>
      </c>
      <c r="AN112" s="91" t="s">
        <v>2210</v>
      </c>
      <c r="AT112" s="91"/>
      <c r="AU112" s="91"/>
    </row>
    <row r="113" spans="1:47" ht="12.75">
      <c r="A113" s="5">
        <v>1</v>
      </c>
      <c r="B113" s="44" t="s">
        <v>491</v>
      </c>
      <c r="C113" s="40">
        <v>11868</v>
      </c>
      <c r="D113" s="41">
        <v>118</v>
      </c>
      <c r="E113" s="17"/>
      <c r="F113" s="18"/>
      <c r="G113" s="10"/>
      <c r="H113" s="10"/>
      <c r="I113" s="10"/>
      <c r="J113" s="27"/>
      <c r="K113" s="31">
        <v>118</v>
      </c>
      <c r="L113" s="48"/>
      <c r="AF113" s="124" t="s">
        <v>2042</v>
      </c>
      <c r="AG113" s="124"/>
      <c r="AJ113" s="91" t="s">
        <v>2136</v>
      </c>
      <c r="AN113" s="91" t="s">
        <v>2211</v>
      </c>
      <c r="AT113" s="91"/>
      <c r="AU113" s="91"/>
    </row>
    <row r="114" spans="1:47" ht="12.75">
      <c r="A114" s="42">
        <v>2</v>
      </c>
      <c r="B114" s="232" t="s">
        <v>660</v>
      </c>
      <c r="C114" s="202">
        <v>8763</v>
      </c>
      <c r="D114" s="204">
        <v>87</v>
      </c>
      <c r="E114" s="19"/>
      <c r="F114" s="20"/>
      <c r="G114" s="1"/>
      <c r="H114" s="1"/>
      <c r="I114" s="1"/>
      <c r="J114" s="28"/>
      <c r="K114" s="32">
        <v>87</v>
      </c>
      <c r="L114" s="48"/>
      <c r="AF114" s="64" t="s">
        <v>755</v>
      </c>
      <c r="AJ114" s="91" t="s">
        <v>2137</v>
      </c>
      <c r="AN114" s="91" t="s">
        <v>2212</v>
      </c>
      <c r="AT114" s="91"/>
      <c r="AU114" s="91"/>
    </row>
    <row r="115" spans="1:47" ht="13.5" thickBot="1">
      <c r="A115" s="42">
        <v>3</v>
      </c>
      <c r="B115" s="232" t="s">
        <v>1328</v>
      </c>
      <c r="C115" s="203">
        <v>8534</v>
      </c>
      <c r="D115" s="205">
        <v>85</v>
      </c>
      <c r="E115" s="21"/>
      <c r="F115" s="22"/>
      <c r="G115" s="7"/>
      <c r="H115" s="7"/>
      <c r="I115" s="7"/>
      <c r="J115" s="29"/>
      <c r="K115" s="33">
        <v>85</v>
      </c>
      <c r="L115" s="48"/>
      <c r="AF115" s="91" t="s">
        <v>2043</v>
      </c>
      <c r="AJ115" s="91" t="s">
        <v>2138</v>
      </c>
      <c r="AN115" s="91" t="s">
        <v>2213</v>
      </c>
      <c r="AT115" s="91"/>
      <c r="AU115" s="91"/>
    </row>
    <row r="116" spans="1:47" ht="12.75">
      <c r="A116" s="42">
        <v>4</v>
      </c>
      <c r="B116" s="44" t="s">
        <v>344</v>
      </c>
      <c r="C116" s="40">
        <v>7147</v>
      </c>
      <c r="D116" s="41">
        <v>71</v>
      </c>
      <c r="E116" s="17"/>
      <c r="F116" s="18"/>
      <c r="G116" s="10"/>
      <c r="H116" s="10"/>
      <c r="I116" s="10"/>
      <c r="J116" s="27"/>
      <c r="K116" s="31">
        <v>71</v>
      </c>
      <c r="L116" s="48"/>
      <c r="AF116" s="91" t="s">
        <v>2044</v>
      </c>
      <c r="AJ116" s="64" t="s">
        <v>755</v>
      </c>
      <c r="AN116" s="91" t="s">
        <v>8</v>
      </c>
      <c r="AT116" s="91"/>
      <c r="AU116" s="91"/>
    </row>
    <row r="117" spans="1:47" ht="12.75">
      <c r="A117" s="42">
        <v>5</v>
      </c>
      <c r="B117" s="229" t="s">
        <v>2225</v>
      </c>
      <c r="C117" s="19"/>
      <c r="D117" s="20"/>
      <c r="E117" s="207">
        <v>35</v>
      </c>
      <c r="F117" s="209">
        <v>35</v>
      </c>
      <c r="G117" s="1"/>
      <c r="H117" s="1"/>
      <c r="I117" s="1"/>
      <c r="J117" s="28"/>
      <c r="K117" s="32">
        <v>35</v>
      </c>
      <c r="L117" s="48"/>
      <c r="AF117" s="91" t="s">
        <v>2045</v>
      </c>
      <c r="AJ117" s="91" t="s">
        <v>2139</v>
      </c>
      <c r="AN117" s="91" t="s">
        <v>2214</v>
      </c>
      <c r="AT117" s="91"/>
      <c r="AU117" s="91"/>
    </row>
    <row r="118" spans="1:47" ht="13.5" thickBot="1">
      <c r="A118" s="42">
        <v>6</v>
      </c>
      <c r="B118" s="233" t="s">
        <v>661</v>
      </c>
      <c r="C118" s="21"/>
      <c r="D118" s="22"/>
      <c r="E118" s="21"/>
      <c r="F118" s="22"/>
      <c r="G118" s="211">
        <v>13</v>
      </c>
      <c r="H118" s="211">
        <v>26</v>
      </c>
      <c r="I118" s="211">
        <v>734</v>
      </c>
      <c r="J118" s="213">
        <v>7</v>
      </c>
      <c r="K118" s="33">
        <v>33</v>
      </c>
      <c r="L118" s="48"/>
      <c r="AF118" s="91" t="s">
        <v>2046</v>
      </c>
      <c r="AJ118" s="91" t="s">
        <v>2140</v>
      </c>
      <c r="AT118" s="91"/>
      <c r="AU118" s="91"/>
    </row>
    <row r="119" spans="1:47" ht="12.75">
      <c r="A119" s="42">
        <v>7</v>
      </c>
      <c r="B119" s="43" t="s">
        <v>346</v>
      </c>
      <c r="C119" s="17"/>
      <c r="D119" s="18"/>
      <c r="E119" s="17"/>
      <c r="F119" s="18"/>
      <c r="G119" s="210">
        <v>12</v>
      </c>
      <c r="H119" s="210">
        <v>24</v>
      </c>
      <c r="I119" s="210">
        <v>848</v>
      </c>
      <c r="J119" s="212">
        <v>8</v>
      </c>
      <c r="K119" s="31">
        <v>32</v>
      </c>
      <c r="L119" s="48"/>
      <c r="AF119" s="91" t="s">
        <v>2047</v>
      </c>
      <c r="AJ119" s="91" t="s">
        <v>2141</v>
      </c>
      <c r="AN119" s="91" t="s">
        <v>2215</v>
      </c>
      <c r="AT119" s="91"/>
      <c r="AU119" s="91"/>
    </row>
    <row r="120" spans="1:47" ht="12.75">
      <c r="A120" s="42">
        <v>8</v>
      </c>
      <c r="B120" s="229" t="s">
        <v>1327</v>
      </c>
      <c r="C120" s="19"/>
      <c r="D120" s="20"/>
      <c r="E120" s="207">
        <v>26</v>
      </c>
      <c r="F120" s="209">
        <v>26</v>
      </c>
      <c r="G120" s="1"/>
      <c r="H120" s="1"/>
      <c r="I120" s="1"/>
      <c r="J120" s="28"/>
      <c r="K120" s="32">
        <v>26</v>
      </c>
      <c r="L120" s="48"/>
      <c r="AF120" s="91" t="s">
        <v>2048</v>
      </c>
      <c r="AJ120" s="91" t="s">
        <v>2142</v>
      </c>
      <c r="AT120" s="91"/>
      <c r="AU120" s="91"/>
    </row>
    <row r="121" spans="1:47" ht="13.5" thickBot="1">
      <c r="A121" s="42">
        <v>9</v>
      </c>
      <c r="B121" s="256" t="s">
        <v>676</v>
      </c>
      <c r="C121" s="21"/>
      <c r="D121" s="22"/>
      <c r="E121" s="60">
        <v>23</v>
      </c>
      <c r="F121" s="61">
        <v>23</v>
      </c>
      <c r="G121" s="7"/>
      <c r="H121" s="7"/>
      <c r="I121" s="7"/>
      <c r="J121" s="29"/>
      <c r="K121" s="33">
        <v>23</v>
      </c>
      <c r="L121" s="48"/>
      <c r="AF121" s="91" t="s">
        <v>2049</v>
      </c>
      <c r="AJ121" s="91" t="s">
        <v>2143</v>
      </c>
      <c r="AT121" s="91"/>
      <c r="AU121" s="91"/>
    </row>
    <row r="122" spans="1:47" ht="12.75">
      <c r="A122" s="42">
        <v>10</v>
      </c>
      <c r="B122" s="58" t="s">
        <v>345</v>
      </c>
      <c r="C122" s="17"/>
      <c r="D122" s="18"/>
      <c r="E122" s="206">
        <v>20</v>
      </c>
      <c r="F122" s="208">
        <v>20</v>
      </c>
      <c r="G122" s="10"/>
      <c r="H122" s="10"/>
      <c r="I122" s="10"/>
      <c r="J122" s="27"/>
      <c r="K122" s="31">
        <v>20</v>
      </c>
      <c r="L122" s="48"/>
      <c r="AF122" s="91" t="s">
        <v>2050</v>
      </c>
      <c r="AJ122" s="91" t="s">
        <v>2144</v>
      </c>
      <c r="AT122" s="91"/>
      <c r="AU122" s="91"/>
    </row>
    <row r="123" spans="1:47" ht="12.75">
      <c r="A123" s="42">
        <v>11</v>
      </c>
      <c r="B123" s="37" t="s">
        <v>1630</v>
      </c>
      <c r="C123" s="19"/>
      <c r="D123" s="20"/>
      <c r="E123" s="207">
        <v>20</v>
      </c>
      <c r="F123" s="209">
        <v>20</v>
      </c>
      <c r="G123" s="1"/>
      <c r="H123" s="1"/>
      <c r="I123" s="1"/>
      <c r="J123" s="28"/>
      <c r="K123" s="32">
        <v>20</v>
      </c>
      <c r="L123" s="48"/>
      <c r="AF123" s="64" t="s">
        <v>1050</v>
      </c>
      <c r="AJ123" s="124" t="s">
        <v>1067</v>
      </c>
      <c r="AT123" s="91"/>
      <c r="AU123" s="91"/>
    </row>
    <row r="124" spans="1:47" ht="13.5" thickBot="1">
      <c r="A124" s="42">
        <v>12</v>
      </c>
      <c r="B124" s="285" t="s">
        <v>1326</v>
      </c>
      <c r="C124" s="21"/>
      <c r="D124" s="22"/>
      <c r="E124" s="21"/>
      <c r="F124" s="22"/>
      <c r="G124" s="211">
        <v>5</v>
      </c>
      <c r="H124" s="211">
        <v>10</v>
      </c>
      <c r="I124" s="211">
        <v>316</v>
      </c>
      <c r="J124" s="213">
        <v>3</v>
      </c>
      <c r="K124" s="33">
        <v>13</v>
      </c>
      <c r="L124" s="48"/>
      <c r="AF124" s="91" t="s">
        <v>2051</v>
      </c>
      <c r="AJ124" s="91" t="s">
        <v>2145</v>
      </c>
      <c r="AT124" s="91"/>
      <c r="AU124" s="91"/>
    </row>
    <row r="125" spans="1:47" ht="12.75">
      <c r="A125" s="42">
        <v>13</v>
      </c>
      <c r="B125" s="44" t="s">
        <v>2223</v>
      </c>
      <c r="C125" s="40">
        <v>963</v>
      </c>
      <c r="D125" s="41">
        <v>9</v>
      </c>
      <c r="E125" s="17"/>
      <c r="F125" s="18"/>
      <c r="G125" s="10"/>
      <c r="H125" s="10"/>
      <c r="I125" s="10"/>
      <c r="J125" s="27"/>
      <c r="K125" s="31">
        <v>9</v>
      </c>
      <c r="L125" s="49"/>
      <c r="AF125" s="91" t="s">
        <v>2052</v>
      </c>
      <c r="AJ125" s="91" t="s">
        <v>2146</v>
      </c>
      <c r="AT125" s="91"/>
      <c r="AU125" s="91"/>
    </row>
    <row r="126" spans="1:47" ht="12.75">
      <c r="A126" s="42">
        <v>14</v>
      </c>
      <c r="B126" s="36" t="s">
        <v>1978</v>
      </c>
      <c r="C126" s="19"/>
      <c r="D126" s="20"/>
      <c r="E126" s="19"/>
      <c r="F126" s="20"/>
      <c r="G126" s="38">
        <v>3</v>
      </c>
      <c r="H126" s="38">
        <v>6</v>
      </c>
      <c r="I126" s="38">
        <v>199</v>
      </c>
      <c r="J126" s="39">
        <v>1</v>
      </c>
      <c r="K126" s="32">
        <v>7</v>
      </c>
      <c r="L126" s="49"/>
      <c r="AF126" s="91" t="s">
        <v>2053</v>
      </c>
      <c r="AJ126" s="124" t="s">
        <v>2147</v>
      </c>
      <c r="AK126" s="124"/>
      <c r="AT126" s="91"/>
      <c r="AU126" s="91"/>
    </row>
    <row r="127" spans="1:47" ht="13.5" thickBot="1">
      <c r="A127" s="42">
        <v>15</v>
      </c>
      <c r="B127" s="36" t="s">
        <v>352</v>
      </c>
      <c r="C127" s="21"/>
      <c r="D127" s="22"/>
      <c r="E127" s="21"/>
      <c r="F127" s="22"/>
      <c r="G127" s="211">
        <v>2</v>
      </c>
      <c r="H127" s="211">
        <v>4</v>
      </c>
      <c r="I127" s="211">
        <v>60</v>
      </c>
      <c r="J127" s="213">
        <v>0</v>
      </c>
      <c r="K127" s="33">
        <v>4</v>
      </c>
      <c r="L127" s="49"/>
      <c r="AF127" s="91" t="s">
        <v>2054</v>
      </c>
      <c r="AJ127" s="124" t="s">
        <v>2148</v>
      </c>
      <c r="AK127" s="124"/>
      <c r="AT127" s="91"/>
      <c r="AU127" s="91"/>
    </row>
    <row r="128" spans="1:47" ht="12.75">
      <c r="A128" s="42">
        <v>16</v>
      </c>
      <c r="B128" s="44" t="s">
        <v>349</v>
      </c>
      <c r="C128" s="40">
        <v>0</v>
      </c>
      <c r="D128" s="41">
        <v>0</v>
      </c>
      <c r="E128" s="17"/>
      <c r="F128" s="18"/>
      <c r="G128" s="10"/>
      <c r="H128" s="10"/>
      <c r="I128" s="10"/>
      <c r="J128" s="27"/>
      <c r="K128" s="31">
        <v>0</v>
      </c>
      <c r="L128" s="11"/>
      <c r="AF128" s="64" t="s">
        <v>1035</v>
      </c>
      <c r="AJ128" s="91" t="s">
        <v>2149</v>
      </c>
      <c r="AT128" s="91"/>
      <c r="AU128" s="91"/>
    </row>
    <row r="129" spans="1:47" ht="12.75">
      <c r="A129" s="42">
        <v>17</v>
      </c>
      <c r="B129" s="36" t="s">
        <v>354</v>
      </c>
      <c r="C129" s="19"/>
      <c r="D129" s="20"/>
      <c r="E129" s="19"/>
      <c r="F129" s="20"/>
      <c r="G129" s="38">
        <v>0</v>
      </c>
      <c r="H129" s="38">
        <v>0</v>
      </c>
      <c r="I129" s="38">
        <v>0</v>
      </c>
      <c r="J129" s="39">
        <v>0</v>
      </c>
      <c r="K129" s="32">
        <v>0</v>
      </c>
      <c r="L129" s="11"/>
      <c r="AF129" s="91" t="s">
        <v>2055</v>
      </c>
      <c r="AJ129" s="91" t="s">
        <v>2150</v>
      </c>
      <c r="AT129" s="91"/>
      <c r="AU129" s="91"/>
    </row>
    <row r="130" spans="1:47" ht="13.5" thickBot="1">
      <c r="A130" s="42">
        <v>18</v>
      </c>
      <c r="B130" s="290" t="s">
        <v>1632</v>
      </c>
      <c r="C130" s="257"/>
      <c r="D130" s="258"/>
      <c r="E130" s="259">
        <v>0</v>
      </c>
      <c r="F130" s="260">
        <v>0</v>
      </c>
      <c r="G130" s="261"/>
      <c r="H130" s="261"/>
      <c r="I130" s="261"/>
      <c r="J130" s="262"/>
      <c r="K130" s="263">
        <v>0</v>
      </c>
      <c r="L130" s="12"/>
      <c r="AF130" s="91" t="s">
        <v>2056</v>
      </c>
      <c r="AJ130" s="91" t="s">
        <v>2151</v>
      </c>
      <c r="AT130" s="91"/>
      <c r="AU130" s="91"/>
    </row>
    <row r="131" spans="1:47" ht="13.5" customHeight="1">
      <c r="A131" s="42">
        <v>19</v>
      </c>
      <c r="B131" s="44" t="s">
        <v>2224</v>
      </c>
      <c r="C131" s="265">
        <v>0</v>
      </c>
      <c r="D131" s="266">
        <v>0</v>
      </c>
      <c r="E131" s="267"/>
      <c r="F131" s="268"/>
      <c r="G131" s="269"/>
      <c r="H131" s="269"/>
      <c r="I131" s="269"/>
      <c r="J131" s="270"/>
      <c r="K131" s="271">
        <v>0</v>
      </c>
      <c r="L131" s="334"/>
      <c r="AF131" s="91" t="s">
        <v>2057</v>
      </c>
      <c r="AJ131" s="124" t="s">
        <v>57</v>
      </c>
      <c r="AT131" s="91"/>
      <c r="AU131" s="91"/>
    </row>
    <row r="132" spans="1:47" ht="13.5" thickBot="1">
      <c r="A132" s="42">
        <v>20</v>
      </c>
      <c r="B132" s="36" t="s">
        <v>1982</v>
      </c>
      <c r="C132" s="19"/>
      <c r="D132" s="20"/>
      <c r="E132" s="19"/>
      <c r="F132" s="20"/>
      <c r="G132" s="38">
        <v>0</v>
      </c>
      <c r="H132" s="38">
        <v>0</v>
      </c>
      <c r="I132" s="38">
        <v>0</v>
      </c>
      <c r="J132" s="39">
        <v>0</v>
      </c>
      <c r="K132" s="32">
        <v>0</v>
      </c>
      <c r="L132" s="335"/>
      <c r="AF132" s="91" t="s">
        <v>2058</v>
      </c>
      <c r="AJ132" s="91" t="s">
        <v>2152</v>
      </c>
      <c r="AT132" s="91"/>
      <c r="AU132" s="91"/>
    </row>
    <row r="133" spans="1:47" ht="13.5" thickBot="1">
      <c r="A133" s="42">
        <v>21</v>
      </c>
      <c r="B133" s="37" t="s">
        <v>353</v>
      </c>
      <c r="C133" s="21"/>
      <c r="D133" s="22"/>
      <c r="E133" s="60">
        <v>0</v>
      </c>
      <c r="F133" s="61">
        <v>0</v>
      </c>
      <c r="G133" s="7"/>
      <c r="H133" s="7"/>
      <c r="I133" s="7"/>
      <c r="J133" s="29"/>
      <c r="K133" s="33">
        <v>0</v>
      </c>
      <c r="L133" s="47"/>
      <c r="AF133" s="91" t="s">
        <v>2059</v>
      </c>
      <c r="AJ133" s="91" t="s">
        <v>2153</v>
      </c>
      <c r="AT133" s="91"/>
      <c r="AU133" s="91"/>
    </row>
    <row r="134" spans="1:47" ht="12.75">
      <c r="A134" s="42">
        <v>22</v>
      </c>
      <c r="B134" s="231" t="s">
        <v>1981</v>
      </c>
      <c r="C134" s="265">
        <v>0</v>
      </c>
      <c r="D134" s="266">
        <v>0</v>
      </c>
      <c r="E134" s="267"/>
      <c r="F134" s="268"/>
      <c r="G134" s="269"/>
      <c r="H134" s="269"/>
      <c r="I134" s="269"/>
      <c r="J134" s="270"/>
      <c r="K134" s="271">
        <v>0</v>
      </c>
      <c r="L134" s="48"/>
      <c r="AF134" s="91" t="s">
        <v>2060</v>
      </c>
      <c r="AJ134" s="124" t="s">
        <v>2154</v>
      </c>
      <c r="AK134" s="124"/>
      <c r="AT134" s="91"/>
      <c r="AU134" s="91"/>
    </row>
    <row r="135" spans="1:53" ht="12.75">
      <c r="A135" s="42">
        <v>23</v>
      </c>
      <c r="B135" s="233" t="s">
        <v>1980</v>
      </c>
      <c r="C135" s="19"/>
      <c r="D135" s="20"/>
      <c r="E135" s="19"/>
      <c r="F135" s="20"/>
      <c r="G135" s="38">
        <v>0</v>
      </c>
      <c r="H135" s="38">
        <v>0</v>
      </c>
      <c r="I135" s="38">
        <v>0</v>
      </c>
      <c r="J135" s="39">
        <v>0</v>
      </c>
      <c r="K135" s="32">
        <v>0</v>
      </c>
      <c r="L135" s="48"/>
      <c r="AF135" s="91" t="s">
        <v>2061</v>
      </c>
      <c r="AJ135" s="91" t="s">
        <v>8</v>
      </c>
      <c r="AT135" s="91"/>
      <c r="AU135" s="91"/>
      <c r="BA135" s="13"/>
    </row>
    <row r="136" spans="1:53" ht="13.5" thickBot="1">
      <c r="A136" s="42">
        <v>24</v>
      </c>
      <c r="B136" s="273" t="s">
        <v>1979</v>
      </c>
      <c r="C136" s="21"/>
      <c r="D136" s="22"/>
      <c r="E136" s="60">
        <v>0</v>
      </c>
      <c r="F136" s="61">
        <v>0</v>
      </c>
      <c r="G136" s="7"/>
      <c r="H136" s="7"/>
      <c r="I136" s="7"/>
      <c r="J136" s="29"/>
      <c r="K136" s="33">
        <v>0</v>
      </c>
      <c r="L136" s="48"/>
      <c r="AF136" s="91" t="s">
        <v>2062</v>
      </c>
      <c r="AJ136" s="91" t="s">
        <v>2155</v>
      </c>
      <c r="AT136" s="91"/>
      <c r="AU136" s="91"/>
      <c r="BA136" s="13"/>
    </row>
    <row r="137" spans="1:53" ht="13.5" customHeight="1" thickBot="1">
      <c r="A137" s="330" t="s">
        <v>6</v>
      </c>
      <c r="B137" s="330" t="s">
        <v>0</v>
      </c>
      <c r="C137" s="333" t="s">
        <v>3</v>
      </c>
      <c r="D137" s="325"/>
      <c r="E137" s="325"/>
      <c r="F137" s="325"/>
      <c r="G137" s="325"/>
      <c r="H137" s="325"/>
      <c r="I137" s="325"/>
      <c r="J137" s="326"/>
      <c r="K137" s="327"/>
      <c r="L137" s="48"/>
      <c r="AF137" s="91" t="s">
        <v>2063</v>
      </c>
      <c r="AT137" s="91"/>
      <c r="AU137" s="91"/>
      <c r="BA137" s="13"/>
    </row>
    <row r="138" spans="1:53" ht="51.75" thickBot="1">
      <c r="A138" s="331"/>
      <c r="B138" s="332"/>
      <c r="C138" s="23" t="s">
        <v>20</v>
      </c>
      <c r="D138" s="34" t="s">
        <v>24</v>
      </c>
      <c r="E138" s="23" t="s">
        <v>21</v>
      </c>
      <c r="F138" s="34" t="s">
        <v>25</v>
      </c>
      <c r="G138" s="24" t="s">
        <v>22</v>
      </c>
      <c r="H138" s="24" t="s">
        <v>26</v>
      </c>
      <c r="I138" s="25" t="s">
        <v>23</v>
      </c>
      <c r="J138" s="26" t="s">
        <v>28</v>
      </c>
      <c r="K138" s="30" t="s">
        <v>27</v>
      </c>
      <c r="L138" s="48"/>
      <c r="AF138" s="91" t="s">
        <v>2054</v>
      </c>
      <c r="AT138" s="91"/>
      <c r="AU138" s="91"/>
      <c r="BA138" s="13"/>
    </row>
    <row r="139" spans="1:53" ht="12.75">
      <c r="A139" s="5">
        <v>1</v>
      </c>
      <c r="B139" s="58" t="s">
        <v>345</v>
      </c>
      <c r="C139" s="17"/>
      <c r="D139" s="18"/>
      <c r="E139" s="206">
        <v>57</v>
      </c>
      <c r="F139" s="208">
        <v>57</v>
      </c>
      <c r="G139" s="10"/>
      <c r="H139" s="10"/>
      <c r="I139" s="10"/>
      <c r="J139" s="27"/>
      <c r="K139" s="31">
        <v>57</v>
      </c>
      <c r="L139" s="48"/>
      <c r="AF139" s="64" t="s">
        <v>156</v>
      </c>
      <c r="AT139" s="91"/>
      <c r="AU139" s="91"/>
      <c r="BA139" s="13"/>
    </row>
    <row r="140" spans="1:53" ht="12.75">
      <c r="A140" s="42">
        <v>2</v>
      </c>
      <c r="B140" s="229" t="s">
        <v>2225</v>
      </c>
      <c r="C140" s="19"/>
      <c r="D140" s="20"/>
      <c r="E140" s="207">
        <v>54</v>
      </c>
      <c r="F140" s="209">
        <v>54</v>
      </c>
      <c r="G140" s="1"/>
      <c r="H140" s="1"/>
      <c r="I140" s="1"/>
      <c r="J140" s="28"/>
      <c r="K140" s="32">
        <v>54</v>
      </c>
      <c r="L140" s="48"/>
      <c r="AF140" s="91" t="s">
        <v>2064</v>
      </c>
      <c r="AT140" s="91"/>
      <c r="AU140" s="91"/>
      <c r="BA140" s="13"/>
    </row>
    <row r="141" spans="1:53" ht="13.5" thickBot="1">
      <c r="A141" s="42">
        <v>3</v>
      </c>
      <c r="B141" s="15" t="s">
        <v>491</v>
      </c>
      <c r="C141" s="203">
        <v>4004</v>
      </c>
      <c r="D141" s="205">
        <v>40</v>
      </c>
      <c r="E141" s="21"/>
      <c r="F141" s="22"/>
      <c r="G141" s="7"/>
      <c r="H141" s="7"/>
      <c r="I141" s="7"/>
      <c r="J141" s="29"/>
      <c r="K141" s="33">
        <v>40</v>
      </c>
      <c r="L141" s="48"/>
      <c r="AF141" s="91" t="s">
        <v>2065</v>
      </c>
      <c r="AT141" s="91"/>
      <c r="AU141" s="91"/>
      <c r="BA141" s="13"/>
    </row>
    <row r="142" spans="1:53" ht="12.75">
      <c r="A142" s="42">
        <v>4</v>
      </c>
      <c r="B142" s="58" t="s">
        <v>676</v>
      </c>
      <c r="C142" s="17"/>
      <c r="D142" s="18"/>
      <c r="E142" s="206">
        <v>39</v>
      </c>
      <c r="F142" s="208">
        <v>39</v>
      </c>
      <c r="G142" s="10"/>
      <c r="H142" s="10"/>
      <c r="I142" s="10"/>
      <c r="J142" s="27"/>
      <c r="K142" s="31">
        <v>39</v>
      </c>
      <c r="L142" s="48"/>
      <c r="AF142" s="91" t="s">
        <v>2066</v>
      </c>
      <c r="AT142" s="91"/>
      <c r="AU142" s="91"/>
      <c r="BA142" s="13"/>
    </row>
    <row r="143" spans="1:53" ht="12.75">
      <c r="A143" s="42">
        <v>5</v>
      </c>
      <c r="B143" s="233" t="s">
        <v>661</v>
      </c>
      <c r="C143" s="19"/>
      <c r="D143" s="20"/>
      <c r="E143" s="19"/>
      <c r="F143" s="20"/>
      <c r="G143" s="38">
        <v>15</v>
      </c>
      <c r="H143" s="38">
        <v>30</v>
      </c>
      <c r="I143" s="38">
        <v>966</v>
      </c>
      <c r="J143" s="39">
        <v>9</v>
      </c>
      <c r="K143" s="32">
        <v>39</v>
      </c>
      <c r="L143" s="48"/>
      <c r="AF143" s="91" t="s">
        <v>2067</v>
      </c>
      <c r="AT143" s="91"/>
      <c r="AU143" s="91"/>
      <c r="BA143" s="13"/>
    </row>
    <row r="144" spans="1:53" ht="13.5" thickBot="1">
      <c r="A144" s="42">
        <v>6</v>
      </c>
      <c r="B144" s="37" t="s">
        <v>1630</v>
      </c>
      <c r="C144" s="21"/>
      <c r="D144" s="22"/>
      <c r="E144" s="60">
        <v>38</v>
      </c>
      <c r="F144" s="61">
        <v>38</v>
      </c>
      <c r="G144" s="7"/>
      <c r="H144" s="7"/>
      <c r="I144" s="7"/>
      <c r="J144" s="29"/>
      <c r="K144" s="33">
        <v>38</v>
      </c>
      <c r="L144" s="48"/>
      <c r="AF144" s="91" t="s">
        <v>2068</v>
      </c>
      <c r="AT144" s="91"/>
      <c r="AU144" s="91"/>
      <c r="BA144" s="13"/>
    </row>
    <row r="145" spans="1:47" ht="12.75">
      <c r="A145" s="42">
        <v>7</v>
      </c>
      <c r="B145" s="43" t="s">
        <v>1978</v>
      </c>
      <c r="C145" s="17"/>
      <c r="D145" s="18"/>
      <c r="E145" s="17"/>
      <c r="F145" s="18"/>
      <c r="G145" s="210">
        <v>9</v>
      </c>
      <c r="H145" s="210">
        <v>18</v>
      </c>
      <c r="I145" s="210">
        <v>1715</v>
      </c>
      <c r="J145" s="212">
        <v>17</v>
      </c>
      <c r="K145" s="31">
        <v>35</v>
      </c>
      <c r="L145" s="48"/>
      <c r="AF145" s="124" t="s">
        <v>174</v>
      </c>
      <c r="AT145" s="91"/>
      <c r="AU145" s="91"/>
    </row>
    <row r="146" spans="1:47" ht="12.75">
      <c r="A146" s="42">
        <v>8</v>
      </c>
      <c r="B146" s="232" t="s">
        <v>660</v>
      </c>
      <c r="C146" s="202">
        <v>2274</v>
      </c>
      <c r="D146" s="204">
        <v>22</v>
      </c>
      <c r="E146" s="19"/>
      <c r="F146" s="20"/>
      <c r="G146" s="1"/>
      <c r="H146" s="1"/>
      <c r="I146" s="1"/>
      <c r="J146" s="28"/>
      <c r="K146" s="32">
        <v>22</v>
      </c>
      <c r="L146" s="48"/>
      <c r="AF146" s="91" t="s">
        <v>2069</v>
      </c>
      <c r="AT146" s="91"/>
      <c r="AU146" s="91"/>
    </row>
    <row r="147" spans="1:47" ht="13.5" thickBot="1">
      <c r="A147" s="42">
        <v>9</v>
      </c>
      <c r="B147" s="293" t="s">
        <v>344</v>
      </c>
      <c r="C147" s="203">
        <v>1477</v>
      </c>
      <c r="D147" s="205">
        <v>14</v>
      </c>
      <c r="E147" s="21"/>
      <c r="F147" s="22"/>
      <c r="G147" s="7"/>
      <c r="H147" s="7"/>
      <c r="I147" s="7"/>
      <c r="J147" s="29"/>
      <c r="K147" s="33">
        <v>14</v>
      </c>
      <c r="L147" s="48"/>
      <c r="AF147" s="91" t="s">
        <v>2070</v>
      </c>
      <c r="AT147" s="91"/>
      <c r="AU147" s="91"/>
    </row>
    <row r="148" spans="1:47" ht="12.75">
      <c r="A148" s="42">
        <v>10</v>
      </c>
      <c r="B148" s="278" t="s">
        <v>1326</v>
      </c>
      <c r="C148" s="17"/>
      <c r="D148" s="18"/>
      <c r="E148" s="17"/>
      <c r="F148" s="18"/>
      <c r="G148" s="210">
        <v>3</v>
      </c>
      <c r="H148" s="210">
        <v>6</v>
      </c>
      <c r="I148" s="210">
        <v>270</v>
      </c>
      <c r="J148" s="212">
        <v>2</v>
      </c>
      <c r="K148" s="31">
        <v>8</v>
      </c>
      <c r="L148" s="49"/>
      <c r="AF148" s="91" t="s">
        <v>2071</v>
      </c>
      <c r="AT148" s="91"/>
      <c r="AU148" s="91"/>
    </row>
    <row r="149" spans="1:47" ht="12.75">
      <c r="A149" s="42">
        <v>11</v>
      </c>
      <c r="B149" s="36" t="s">
        <v>352</v>
      </c>
      <c r="C149" s="19"/>
      <c r="D149" s="20"/>
      <c r="E149" s="19"/>
      <c r="F149" s="20"/>
      <c r="G149" s="38">
        <v>1</v>
      </c>
      <c r="H149" s="38">
        <v>2</v>
      </c>
      <c r="I149" s="38">
        <v>332</v>
      </c>
      <c r="J149" s="39">
        <v>3</v>
      </c>
      <c r="K149" s="32">
        <v>5</v>
      </c>
      <c r="L149" s="49"/>
      <c r="AF149" s="124" t="s">
        <v>2072</v>
      </c>
      <c r="AG149" s="124"/>
      <c r="AT149" s="91"/>
      <c r="AU149" s="91"/>
    </row>
    <row r="150" spans="1:47" ht="13.5" thickBot="1">
      <c r="A150" s="42">
        <v>12</v>
      </c>
      <c r="B150" s="310" t="s">
        <v>1328</v>
      </c>
      <c r="C150" s="203">
        <v>504</v>
      </c>
      <c r="D150" s="205">
        <v>5</v>
      </c>
      <c r="E150" s="21"/>
      <c r="F150" s="22"/>
      <c r="G150" s="7"/>
      <c r="H150" s="7"/>
      <c r="I150" s="7"/>
      <c r="J150" s="29"/>
      <c r="K150" s="33">
        <v>5</v>
      </c>
      <c r="L150" s="49"/>
      <c r="AF150" s="91" t="s">
        <v>2073</v>
      </c>
      <c r="AT150" s="91"/>
      <c r="AU150" s="91"/>
    </row>
    <row r="151" spans="1:47" ht="12.75">
      <c r="A151" s="42">
        <v>13</v>
      </c>
      <c r="B151" s="43" t="s">
        <v>346</v>
      </c>
      <c r="C151" s="17"/>
      <c r="D151" s="18"/>
      <c r="E151" s="17"/>
      <c r="F151" s="18"/>
      <c r="G151" s="210">
        <v>0</v>
      </c>
      <c r="H151" s="210">
        <v>0</v>
      </c>
      <c r="I151" s="210">
        <v>0</v>
      </c>
      <c r="J151" s="212">
        <v>0</v>
      </c>
      <c r="K151" s="31">
        <v>0</v>
      </c>
      <c r="L151" s="11"/>
      <c r="AF151" s="124" t="s">
        <v>57</v>
      </c>
      <c r="AT151" s="91"/>
      <c r="AU151" s="91"/>
    </row>
    <row r="152" spans="1:47" ht="12.75">
      <c r="A152" s="42">
        <v>14</v>
      </c>
      <c r="B152" s="15" t="s">
        <v>349</v>
      </c>
      <c r="C152" s="202">
        <v>0</v>
      </c>
      <c r="D152" s="204">
        <v>0</v>
      </c>
      <c r="E152" s="19"/>
      <c r="F152" s="20"/>
      <c r="G152" s="1"/>
      <c r="H152" s="1"/>
      <c r="I152" s="1"/>
      <c r="J152" s="28"/>
      <c r="K152" s="32">
        <v>0</v>
      </c>
      <c r="L152" s="11"/>
      <c r="AF152" s="91" t="s">
        <v>2074</v>
      </c>
      <c r="AT152" s="91"/>
      <c r="AU152" s="91"/>
    </row>
    <row r="153" spans="1:47" ht="13.5" thickBot="1">
      <c r="A153" s="42">
        <v>15</v>
      </c>
      <c r="B153" s="36" t="s">
        <v>354</v>
      </c>
      <c r="C153" s="21"/>
      <c r="D153" s="22"/>
      <c r="E153" s="21"/>
      <c r="F153" s="22"/>
      <c r="G153" s="211">
        <v>0</v>
      </c>
      <c r="H153" s="211">
        <v>0</v>
      </c>
      <c r="I153" s="211">
        <v>0</v>
      </c>
      <c r="J153" s="213">
        <v>0</v>
      </c>
      <c r="K153" s="33">
        <v>0</v>
      </c>
      <c r="L153" s="12"/>
      <c r="AF153" s="91" t="s">
        <v>2075</v>
      </c>
      <c r="AT153" s="91"/>
      <c r="AU153" s="91"/>
    </row>
    <row r="154" spans="1:47" ht="13.5" thickBot="1">
      <c r="A154" s="42">
        <v>16</v>
      </c>
      <c r="B154" s="58" t="s">
        <v>1632</v>
      </c>
      <c r="C154" s="17"/>
      <c r="D154" s="18"/>
      <c r="E154" s="206">
        <v>0</v>
      </c>
      <c r="F154" s="208">
        <v>0</v>
      </c>
      <c r="G154" s="10"/>
      <c r="H154" s="10"/>
      <c r="I154" s="10"/>
      <c r="J154" s="27"/>
      <c r="K154" s="31">
        <v>0</v>
      </c>
      <c r="L154" s="12"/>
      <c r="AF154" s="124" t="s">
        <v>2076</v>
      </c>
      <c r="AG154" s="124"/>
      <c r="AH154" s="124"/>
      <c r="AT154" s="91"/>
      <c r="AU154" s="91"/>
    </row>
    <row r="155" spans="1:47" ht="12.75">
      <c r="A155" s="42">
        <v>17</v>
      </c>
      <c r="B155" s="15" t="s">
        <v>2223</v>
      </c>
      <c r="C155" s="202">
        <v>0</v>
      </c>
      <c r="D155" s="204">
        <v>0</v>
      </c>
      <c r="E155" s="19"/>
      <c r="F155" s="20"/>
      <c r="G155" s="1"/>
      <c r="H155" s="1"/>
      <c r="I155" s="1"/>
      <c r="J155" s="28"/>
      <c r="K155" s="32">
        <v>0</v>
      </c>
      <c r="O155" s="88"/>
      <c r="AF155" s="91" t="s">
        <v>759</v>
      </c>
      <c r="AT155" s="91"/>
      <c r="AU155" s="91"/>
    </row>
    <row r="156" spans="1:47" ht="13.5" thickBot="1">
      <c r="A156" s="42">
        <v>18</v>
      </c>
      <c r="B156" s="273" t="s">
        <v>1327</v>
      </c>
      <c r="C156" s="257"/>
      <c r="D156" s="258"/>
      <c r="E156" s="259">
        <v>0</v>
      </c>
      <c r="F156" s="260">
        <v>0</v>
      </c>
      <c r="G156" s="261"/>
      <c r="H156" s="261"/>
      <c r="I156" s="261"/>
      <c r="J156" s="262"/>
      <c r="K156" s="263">
        <v>0</v>
      </c>
      <c r="O156" s="88"/>
      <c r="AF156" s="91" t="s">
        <v>8</v>
      </c>
      <c r="AT156" s="91"/>
      <c r="AU156" s="91"/>
    </row>
    <row r="157" spans="1:47" ht="12.75">
      <c r="A157" s="42">
        <v>19</v>
      </c>
      <c r="B157" s="44" t="s">
        <v>2224</v>
      </c>
      <c r="C157" s="265">
        <v>0</v>
      </c>
      <c r="D157" s="266">
        <v>0</v>
      </c>
      <c r="E157" s="267"/>
      <c r="F157" s="268"/>
      <c r="G157" s="269"/>
      <c r="H157" s="269"/>
      <c r="I157" s="269"/>
      <c r="J157" s="270"/>
      <c r="K157" s="271">
        <v>0</v>
      </c>
      <c r="O157" s="88"/>
      <c r="AF157" s="91" t="s">
        <v>2077</v>
      </c>
      <c r="AT157" s="91"/>
      <c r="AU157" s="91"/>
    </row>
    <row r="158" spans="1:47" ht="12.75">
      <c r="A158" s="42">
        <v>20</v>
      </c>
      <c r="B158" s="36" t="s">
        <v>1982</v>
      </c>
      <c r="C158" s="19"/>
      <c r="D158" s="20"/>
      <c r="E158" s="19"/>
      <c r="F158" s="20"/>
      <c r="G158" s="38">
        <v>0</v>
      </c>
      <c r="H158" s="38">
        <v>0</v>
      </c>
      <c r="I158" s="38">
        <v>0</v>
      </c>
      <c r="J158" s="39">
        <v>0</v>
      </c>
      <c r="K158" s="32">
        <v>0</v>
      </c>
      <c r="AT158" s="91"/>
      <c r="AU158" s="91"/>
    </row>
    <row r="159" spans="1:47" ht="18.75" customHeight="1" thickBot="1">
      <c r="A159" s="42">
        <v>21</v>
      </c>
      <c r="B159" s="37" t="s">
        <v>353</v>
      </c>
      <c r="C159" s="21"/>
      <c r="D159" s="22"/>
      <c r="E159" s="60">
        <v>0</v>
      </c>
      <c r="F159" s="61">
        <v>0</v>
      </c>
      <c r="G159" s="7"/>
      <c r="H159" s="7"/>
      <c r="I159" s="7"/>
      <c r="J159" s="29"/>
      <c r="K159" s="33">
        <v>0</v>
      </c>
      <c r="AT159" s="91"/>
      <c r="AU159" s="91"/>
    </row>
    <row r="160" spans="1:47" ht="13.5" customHeight="1">
      <c r="A160" s="42">
        <v>22</v>
      </c>
      <c r="B160" s="231" t="s">
        <v>1981</v>
      </c>
      <c r="C160" s="265">
        <v>0</v>
      </c>
      <c r="D160" s="266">
        <v>0</v>
      </c>
      <c r="E160" s="267"/>
      <c r="F160" s="268"/>
      <c r="G160" s="269"/>
      <c r="H160" s="269"/>
      <c r="I160" s="269"/>
      <c r="J160" s="270"/>
      <c r="K160" s="271">
        <v>0</v>
      </c>
      <c r="AT160" s="91"/>
      <c r="AU160" s="91"/>
    </row>
    <row r="161" spans="1:47" ht="12.75">
      <c r="A161" s="42">
        <v>23</v>
      </c>
      <c r="B161" s="233" t="s">
        <v>1980</v>
      </c>
      <c r="C161" s="19"/>
      <c r="D161" s="20"/>
      <c r="E161" s="19"/>
      <c r="F161" s="20"/>
      <c r="G161" s="38">
        <v>0</v>
      </c>
      <c r="H161" s="38">
        <v>0</v>
      </c>
      <c r="I161" s="38">
        <v>0</v>
      </c>
      <c r="J161" s="39">
        <v>0</v>
      </c>
      <c r="K161" s="32">
        <v>0</v>
      </c>
      <c r="AT161" s="91"/>
      <c r="AU161" s="91"/>
    </row>
    <row r="162" spans="1:47" ht="13.5" thickBot="1">
      <c r="A162" s="42">
        <v>24</v>
      </c>
      <c r="B162" s="273" t="s">
        <v>1979</v>
      </c>
      <c r="C162" s="21"/>
      <c r="D162" s="22"/>
      <c r="E162" s="60">
        <v>0</v>
      </c>
      <c r="F162" s="61">
        <v>0</v>
      </c>
      <c r="G162" s="7"/>
      <c r="H162" s="7"/>
      <c r="I162" s="7"/>
      <c r="J162" s="29"/>
      <c r="K162" s="33">
        <v>0</v>
      </c>
      <c r="AT162" s="91"/>
      <c r="AU162" s="91"/>
    </row>
    <row r="163" spans="46:47" ht="12.75">
      <c r="AT163" s="91"/>
      <c r="AU163" s="91"/>
    </row>
    <row r="164" spans="46:47" ht="12.75">
      <c r="AT164" s="91"/>
      <c r="AU164" s="91"/>
    </row>
    <row r="165" spans="46:47" ht="12.75">
      <c r="AT165" s="91"/>
      <c r="AU165" s="91"/>
    </row>
    <row r="166" spans="46:47" ht="12.75">
      <c r="AT166" s="91"/>
      <c r="AU166" s="91"/>
    </row>
    <row r="167" spans="46:47" ht="12.75">
      <c r="AT167" s="91"/>
      <c r="AU167" s="91"/>
    </row>
    <row r="168" spans="46:47" ht="12.75">
      <c r="AT168" s="91"/>
      <c r="AU168" s="91"/>
    </row>
    <row r="169" spans="46:47" ht="12.75">
      <c r="AT169" s="91"/>
      <c r="AU169" s="91"/>
    </row>
    <row r="170" spans="46:47" ht="12.75">
      <c r="AT170" s="91"/>
      <c r="AU170" s="91"/>
    </row>
  </sheetData>
  <sheetProtection/>
  <mergeCells count="23">
    <mergeCell ref="A137:A138"/>
    <mergeCell ref="B137:B138"/>
    <mergeCell ref="C137:K137"/>
    <mergeCell ref="W104:X104"/>
    <mergeCell ref="L108:L109"/>
    <mergeCell ref="A111:A112"/>
    <mergeCell ref="B111:B112"/>
    <mergeCell ref="C111:K111"/>
    <mergeCell ref="L131:L132"/>
    <mergeCell ref="A85:A86"/>
    <mergeCell ref="B85:B86"/>
    <mergeCell ref="C85:K85"/>
    <mergeCell ref="L85:L86"/>
    <mergeCell ref="AD85:AD86"/>
    <mergeCell ref="W103:X103"/>
    <mergeCell ref="W102:X102"/>
    <mergeCell ref="A42:A43"/>
    <mergeCell ref="B42:B43"/>
    <mergeCell ref="C42:K42"/>
    <mergeCell ref="L42:T42"/>
    <mergeCell ref="A1:AE1"/>
    <mergeCell ref="AD42:AD43"/>
    <mergeCell ref="U42:AC4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207"/>
  <sheetViews>
    <sheetView zoomScalePageLayoutView="0" workbookViewId="0" topLeftCell="A1">
      <selection activeCell="H7" sqref="H7:J7"/>
    </sheetView>
  </sheetViews>
  <sheetFormatPr defaultColWidth="9.140625" defaultRowHeight="12.75" outlineLevelCol="1"/>
  <cols>
    <col min="1" max="1" width="5.57421875" style="0" customWidth="1"/>
    <col min="2" max="2" width="41.28125" style="0" customWidth="1"/>
    <col min="3" max="3" width="9.57421875" style="0" customWidth="1" outlineLevel="1"/>
    <col min="4" max="4" width="7.8515625" style="0" customWidth="1" outlineLevel="1"/>
    <col min="5" max="5" width="9.7109375" style="0" customWidth="1" outlineLevel="1"/>
    <col min="6" max="10" width="7.57421875" style="0" customWidth="1" outlineLevel="1"/>
    <col min="11" max="11" width="9.140625" style="0" customWidth="1"/>
    <col min="12" max="13" width="9.140625" style="0" customWidth="1" outlineLevel="1"/>
    <col min="14" max="14" width="9.421875" style="0" customWidth="1" outlineLevel="1"/>
    <col min="15" max="19" width="9.140625" style="0" customWidth="1" outlineLevel="1"/>
    <col min="20" max="20" width="9.140625" style="0" customWidth="1"/>
    <col min="21" max="21" width="9.140625" style="0" customWidth="1" outlineLevel="1" collapsed="1"/>
    <col min="22" max="22" width="9.140625" style="0" customWidth="1" outlineLevel="1"/>
    <col min="23" max="23" width="10.140625" style="0" customWidth="1" outlineLevel="1"/>
    <col min="24" max="28" width="9.140625" style="0" customWidth="1" outlineLevel="1"/>
    <col min="29" max="29" width="9.140625" style="0" customWidth="1"/>
    <col min="30" max="30" width="10.00390625" style="0" customWidth="1"/>
    <col min="31" max="31" width="2.00390625" style="0" customWidth="1"/>
    <col min="32" max="32" width="11.140625" style="91" customWidth="1" outlineLevel="1"/>
    <col min="33" max="33" width="23.00390625" style="91" customWidth="1" outlineLevel="1"/>
    <col min="34" max="34" width="3.57421875" style="91" customWidth="1"/>
    <col min="35" max="35" width="2.28125" style="91" customWidth="1"/>
    <col min="36" max="36" width="29.8515625" style="91" customWidth="1" outlineLevel="1"/>
    <col min="37" max="37" width="11.140625" style="91" customWidth="1" outlineLevel="1"/>
    <col min="38" max="38" width="2.140625" style="91" customWidth="1"/>
    <col min="39" max="39" width="2.8515625" style="91" customWidth="1"/>
    <col min="40" max="40" width="42.140625" style="91" customWidth="1" outlineLevel="1"/>
    <col min="41" max="41" width="7.7109375" style="91" customWidth="1" outlineLevel="1"/>
    <col min="42" max="44" width="11.140625" style="91" customWidth="1" outlineLevel="1"/>
    <col min="45" max="45" width="11.140625" style="91" customWidth="1"/>
    <col min="46" max="46" width="9.421875" style="0" customWidth="1"/>
  </cols>
  <sheetData>
    <row r="1" spans="1:52" ht="18">
      <c r="A1" s="323" t="s">
        <v>2226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Z1" s="91"/>
    </row>
    <row r="2" spans="1:52" ht="15">
      <c r="A2" s="2" t="s">
        <v>339</v>
      </c>
      <c r="H2" s="312" t="s">
        <v>2228</v>
      </c>
      <c r="I2" s="91"/>
      <c r="AZ2" s="92"/>
    </row>
    <row r="3" spans="1:52" ht="15">
      <c r="A3" s="2" t="s">
        <v>340</v>
      </c>
      <c r="H3" s="312" t="s">
        <v>2229</v>
      </c>
      <c r="I3" s="91"/>
      <c r="U3" s="109"/>
      <c r="AZ3" s="92"/>
    </row>
    <row r="4" spans="1:52" ht="15">
      <c r="A4" s="2" t="s">
        <v>61</v>
      </c>
      <c r="H4" s="312" t="s">
        <v>2230</v>
      </c>
      <c r="I4" s="91"/>
      <c r="U4" s="109"/>
      <c r="AZ4" s="92"/>
    </row>
    <row r="5" spans="1:52" ht="12.75">
      <c r="A5" s="35" t="s">
        <v>33</v>
      </c>
      <c r="H5" s="108"/>
      <c r="U5" s="109"/>
      <c r="AZ5" s="92"/>
    </row>
    <row r="6" spans="1:52" ht="12.75">
      <c r="A6" s="52" t="s">
        <v>9</v>
      </c>
      <c r="H6" s="13" t="s">
        <v>35</v>
      </c>
      <c r="O6" s="13"/>
      <c r="U6" s="109"/>
      <c r="AZ6" s="92"/>
    </row>
    <row r="7" spans="1:52" ht="12.75">
      <c r="A7" s="90" t="s">
        <v>10</v>
      </c>
      <c r="B7" s="91"/>
      <c r="C7" s="92"/>
      <c r="D7" s="91"/>
      <c r="H7" s="240" t="s">
        <v>54</v>
      </c>
      <c r="I7" s="241" t="s">
        <v>34</v>
      </c>
      <c r="J7" s="239" t="s">
        <v>55</v>
      </c>
      <c r="O7" s="13"/>
      <c r="U7" s="109"/>
      <c r="AG7" s="126"/>
      <c r="AZ7" s="92"/>
    </row>
    <row r="8" spans="1:52" ht="12.75">
      <c r="A8" s="90" t="s">
        <v>11</v>
      </c>
      <c r="B8" s="91"/>
      <c r="C8" s="92"/>
      <c r="D8" s="91"/>
      <c r="H8" s="240" t="s">
        <v>368</v>
      </c>
      <c r="I8" s="241" t="s">
        <v>34</v>
      </c>
      <c r="J8" s="239" t="s">
        <v>371</v>
      </c>
      <c r="O8" s="13"/>
      <c r="P8" s="9"/>
      <c r="Q8" s="9"/>
      <c r="U8" s="109"/>
      <c r="V8" s="9"/>
      <c r="X8" s="9"/>
      <c r="Y8" s="9"/>
      <c r="Z8" s="9"/>
      <c r="AA8" s="9"/>
      <c r="AB8" s="9"/>
      <c r="AC8" s="9"/>
      <c r="AG8" s="126"/>
      <c r="AZ8" s="92"/>
    </row>
    <row r="9" spans="1:52" ht="12.75">
      <c r="A9" s="90" t="s">
        <v>12</v>
      </c>
      <c r="B9" s="91"/>
      <c r="D9" s="91"/>
      <c r="H9" s="237" t="s">
        <v>369</v>
      </c>
      <c r="I9" s="238"/>
      <c r="J9" s="239" t="s">
        <v>370</v>
      </c>
      <c r="O9" s="13"/>
      <c r="P9" s="9"/>
      <c r="Q9" s="9"/>
      <c r="U9" s="109"/>
      <c r="V9" s="9"/>
      <c r="W9" s="9"/>
      <c r="X9" s="9"/>
      <c r="Y9" s="9"/>
      <c r="Z9" s="9"/>
      <c r="AA9" s="9"/>
      <c r="AB9" s="9"/>
      <c r="AC9" s="9"/>
      <c r="AG9" s="126"/>
      <c r="AZ9" s="92"/>
    </row>
    <row r="10" spans="1:52" ht="12.75">
      <c r="A10" s="90" t="s">
        <v>13</v>
      </c>
      <c r="B10" s="91"/>
      <c r="C10" s="92"/>
      <c r="D10" s="91"/>
      <c r="H10" s="237" t="s">
        <v>673</v>
      </c>
      <c r="I10" s="238"/>
      <c r="J10" s="239" t="s">
        <v>672</v>
      </c>
      <c r="O10" s="13"/>
      <c r="P10" s="9"/>
      <c r="Q10" s="9"/>
      <c r="V10" s="9"/>
      <c r="W10" s="9"/>
      <c r="X10" s="9"/>
      <c r="Y10" s="9"/>
      <c r="Z10" s="9"/>
      <c r="AA10" s="9"/>
      <c r="AB10" s="9"/>
      <c r="AC10" s="9"/>
      <c r="AG10" s="126"/>
      <c r="AZ10" s="92"/>
    </row>
    <row r="11" spans="1:52" ht="12.75">
      <c r="A11" s="90" t="s">
        <v>14</v>
      </c>
      <c r="B11" s="91"/>
      <c r="C11" s="92"/>
      <c r="D11" s="91"/>
      <c r="H11" s="237"/>
      <c r="I11" s="238"/>
      <c r="J11" s="239"/>
      <c r="L11" s="9"/>
      <c r="M11" s="9"/>
      <c r="N11" s="88"/>
      <c r="O11" s="13"/>
      <c r="P11" s="9"/>
      <c r="Q11" s="9"/>
      <c r="U11" s="109"/>
      <c r="V11" s="9"/>
      <c r="W11" s="9"/>
      <c r="X11" s="9"/>
      <c r="Y11" s="9"/>
      <c r="Z11" s="9"/>
      <c r="AA11" s="9"/>
      <c r="AB11" s="9"/>
      <c r="AC11" s="9"/>
      <c r="AG11" s="126"/>
      <c r="AZ11" s="92"/>
    </row>
    <row r="12" spans="1:52" ht="12.75">
      <c r="A12" s="52" t="s">
        <v>15</v>
      </c>
      <c r="H12" s="240"/>
      <c r="I12" s="241"/>
      <c r="J12" s="239"/>
      <c r="L12" s="9"/>
      <c r="M12" s="9"/>
      <c r="N12" s="88"/>
      <c r="O12" s="13"/>
      <c r="P12" s="9"/>
      <c r="Q12" s="9"/>
      <c r="V12" s="9"/>
      <c r="W12" s="9"/>
      <c r="X12" s="9"/>
      <c r="Y12" s="9"/>
      <c r="Z12" s="9"/>
      <c r="AA12" s="9"/>
      <c r="AB12" s="9"/>
      <c r="AC12" s="9"/>
      <c r="AZ12" s="92"/>
    </row>
    <row r="13" spans="1:52" ht="12.75">
      <c r="A13" s="52" t="s">
        <v>16</v>
      </c>
      <c r="H13" s="121"/>
      <c r="I13" s="122"/>
      <c r="J13" s="118"/>
      <c r="L13" s="9"/>
      <c r="M13" s="9"/>
      <c r="N13" s="88"/>
      <c r="P13" s="9"/>
      <c r="U13" s="109"/>
      <c r="AZ13" s="92"/>
    </row>
    <row r="14" spans="12:52" ht="6.75" customHeight="1">
      <c r="L14" s="9"/>
      <c r="M14" s="9"/>
      <c r="N14" s="88"/>
      <c r="P14" s="9"/>
      <c r="AZ14" s="92"/>
    </row>
    <row r="15" spans="1:52" ht="15.75">
      <c r="A15" s="130" t="s">
        <v>341</v>
      </c>
      <c r="B15" s="53"/>
      <c r="C15" s="53"/>
      <c r="D15" s="53"/>
      <c r="E15" s="53"/>
      <c r="F15" s="130"/>
      <c r="G15" s="53"/>
      <c r="H15" s="53"/>
      <c r="I15" s="53"/>
      <c r="J15" s="53"/>
      <c r="L15" s="9"/>
      <c r="M15" s="9"/>
      <c r="N15" s="88"/>
      <c r="P15" s="9"/>
      <c r="AG15" s="127"/>
      <c r="AZ15" s="92"/>
    </row>
    <row r="16" spans="1:52" ht="12.75">
      <c r="A16" s="104" t="s">
        <v>365</v>
      </c>
      <c r="F16" s="171"/>
      <c r="H16" s="91"/>
      <c r="L16" s="9"/>
      <c r="M16" s="9"/>
      <c r="N16" s="88"/>
      <c r="P16" s="9"/>
      <c r="AG16" s="127"/>
      <c r="AZ16" s="92"/>
    </row>
    <row r="17" spans="1:52" ht="12.75">
      <c r="A17" s="104" t="s">
        <v>364</v>
      </c>
      <c r="F17" s="171"/>
      <c r="H17" s="91"/>
      <c r="L17" s="9"/>
      <c r="M17" s="9"/>
      <c r="N17" s="88"/>
      <c r="P17" s="9"/>
      <c r="AG17" s="128"/>
      <c r="AZ17" s="92"/>
    </row>
    <row r="18" spans="1:52" ht="12.75">
      <c r="A18" s="104" t="s">
        <v>2598</v>
      </c>
      <c r="F18" s="171"/>
      <c r="H18" s="91"/>
      <c r="L18" s="9"/>
      <c r="M18" s="9"/>
      <c r="N18" s="88"/>
      <c r="P18" s="9"/>
      <c r="AG18" s="128"/>
      <c r="AZ18" s="92"/>
    </row>
    <row r="19" spans="1:52" ht="12.75">
      <c r="A19" s="104" t="s">
        <v>366</v>
      </c>
      <c r="F19" s="104"/>
      <c r="H19" s="91"/>
      <c r="L19" s="9"/>
      <c r="M19" s="9"/>
      <c r="N19" s="88"/>
      <c r="O19" s="9"/>
      <c r="P19" s="9"/>
      <c r="AZ19" s="92"/>
    </row>
    <row r="20" spans="1:52" ht="12.75">
      <c r="A20" s="171" t="s">
        <v>367</v>
      </c>
      <c r="F20" s="104"/>
      <c r="H20" s="91"/>
      <c r="L20" s="9"/>
      <c r="M20" s="9"/>
      <c r="N20" s="88"/>
      <c r="O20" s="9"/>
      <c r="P20" s="9"/>
      <c r="AZ20" s="92"/>
    </row>
    <row r="21" spans="1:52" ht="12.75">
      <c r="A21" s="171" t="s">
        <v>678</v>
      </c>
      <c r="F21" s="104"/>
      <c r="H21" s="91"/>
      <c r="L21" s="9"/>
      <c r="M21" s="9"/>
      <c r="N21" s="88"/>
      <c r="O21" s="9"/>
      <c r="P21" s="9"/>
      <c r="AZ21" s="92"/>
    </row>
    <row r="22" spans="1:52" ht="12.75">
      <c r="A22" s="88" t="s">
        <v>966</v>
      </c>
      <c r="F22" s="104"/>
      <c r="L22" s="9"/>
      <c r="M22" s="9"/>
      <c r="N22" s="9"/>
      <c r="O22" s="9"/>
      <c r="P22" s="9"/>
      <c r="AZ22" s="92"/>
    </row>
    <row r="23" spans="1:52" ht="12.75">
      <c r="A23" s="13" t="s">
        <v>1324</v>
      </c>
      <c r="F23" s="104"/>
      <c r="L23" s="9"/>
      <c r="M23" s="9"/>
      <c r="N23" s="9"/>
      <c r="O23" s="9"/>
      <c r="P23" s="9"/>
      <c r="AZ23" s="92"/>
    </row>
    <row r="24" spans="1:52" ht="12.75">
      <c r="A24" s="2" t="s">
        <v>1636</v>
      </c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Z24" s="92"/>
    </row>
    <row r="25" spans="2:52" ht="20.25">
      <c r="B25" s="50" t="s">
        <v>2595</v>
      </c>
      <c r="AF25" s="8"/>
      <c r="AG25" s="301"/>
      <c r="AH25" s="8"/>
      <c r="AI25" s="8"/>
      <c r="AJ25" s="301"/>
      <c r="AK25" s="8"/>
      <c r="AL25" s="8"/>
      <c r="AM25" s="8"/>
      <c r="AN25" s="301"/>
      <c r="AO25" s="8"/>
      <c r="AP25" s="8"/>
      <c r="AQ25" s="8"/>
      <c r="AZ25" s="92"/>
    </row>
    <row r="26" spans="2:52" ht="13.5" customHeight="1" thickBot="1">
      <c r="B26" s="50"/>
      <c r="P26" s="13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Z26" s="92"/>
    </row>
    <row r="27" spans="1:52" ht="26.25" customHeight="1" thickBot="1">
      <c r="A27" s="146" t="s">
        <v>29</v>
      </c>
      <c r="B27" s="147" t="s">
        <v>5</v>
      </c>
      <c r="C27" s="179"/>
      <c r="D27" s="182" t="s">
        <v>30</v>
      </c>
      <c r="E27" s="183" t="s">
        <v>31</v>
      </c>
      <c r="F27" s="184" t="s">
        <v>32</v>
      </c>
      <c r="G27" s="223" t="s">
        <v>343</v>
      </c>
      <c r="H27" s="192" t="s">
        <v>56</v>
      </c>
      <c r="I27" s="192" t="s">
        <v>49</v>
      </c>
      <c r="J27" s="192" t="s">
        <v>50</v>
      </c>
      <c r="K27" s="192" t="s">
        <v>51</v>
      </c>
      <c r="L27" s="192" t="s">
        <v>52</v>
      </c>
      <c r="M27" s="192" t="s">
        <v>53</v>
      </c>
      <c r="N27" s="226" t="s">
        <v>59</v>
      </c>
      <c r="O27" s="223" t="s">
        <v>374</v>
      </c>
      <c r="P27" s="193" t="s">
        <v>60</v>
      </c>
      <c r="Q27" s="155"/>
      <c r="R27" s="123"/>
      <c r="S27" s="280"/>
      <c r="T27" s="280"/>
      <c r="U27" s="280"/>
      <c r="V27" s="129"/>
      <c r="W27" s="164"/>
      <c r="X27" s="164"/>
      <c r="Y27" s="164"/>
      <c r="Z27" s="164"/>
      <c r="AA27" s="164"/>
      <c r="AB27" s="9"/>
      <c r="AC27" s="9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Z27" s="92"/>
    </row>
    <row r="28" spans="1:52" ht="13.5" customHeight="1">
      <c r="A28" s="146">
        <v>1</v>
      </c>
      <c r="B28" s="220" t="s">
        <v>365</v>
      </c>
      <c r="C28" s="221"/>
      <c r="D28" s="242">
        <v>4</v>
      </c>
      <c r="E28" s="244">
        <v>5</v>
      </c>
      <c r="F28" s="245">
        <v>5</v>
      </c>
      <c r="G28" s="224">
        <v>34</v>
      </c>
      <c r="H28" s="246">
        <v>28</v>
      </c>
      <c r="I28" s="152">
        <v>27</v>
      </c>
      <c r="J28" s="152">
        <v>28</v>
      </c>
      <c r="K28" s="152">
        <v>34</v>
      </c>
      <c r="L28" s="152">
        <v>23</v>
      </c>
      <c r="M28" s="152">
        <v>20</v>
      </c>
      <c r="N28" s="249">
        <f aca="true" t="shared" si="0" ref="N28:N36">D28+E28+F28</f>
        <v>14</v>
      </c>
      <c r="O28" s="311"/>
      <c r="P28" s="194">
        <f aca="true" t="shared" si="1" ref="P28:P36">G28+H28+I28+J28+K28+L28+M28+N28+O28</f>
        <v>208</v>
      </c>
      <c r="Q28" s="155"/>
      <c r="R28" s="281"/>
      <c r="S28" s="281"/>
      <c r="T28" s="281"/>
      <c r="U28" s="281"/>
      <c r="V28" s="165"/>
      <c r="W28" s="166"/>
      <c r="X28" s="200"/>
      <c r="Y28" s="167"/>
      <c r="Z28" s="167"/>
      <c r="AA28" s="167"/>
      <c r="AB28" s="167"/>
      <c r="AC28" s="9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Z28" s="92"/>
    </row>
    <row r="29" spans="1:52" ht="13.5" customHeight="1">
      <c r="A29" s="146">
        <v>2</v>
      </c>
      <c r="B29" s="251" t="s">
        <v>677</v>
      </c>
      <c r="C29" s="180"/>
      <c r="D29" s="242">
        <v>12</v>
      </c>
      <c r="E29" s="244">
        <v>12</v>
      </c>
      <c r="F29" s="245">
        <v>12</v>
      </c>
      <c r="G29" s="283">
        <v>18</v>
      </c>
      <c r="H29" s="246">
        <v>22</v>
      </c>
      <c r="I29" s="152">
        <v>19</v>
      </c>
      <c r="J29" s="152">
        <v>26</v>
      </c>
      <c r="K29" s="152">
        <v>18</v>
      </c>
      <c r="L29" s="152">
        <v>27</v>
      </c>
      <c r="M29" s="152">
        <v>30</v>
      </c>
      <c r="N29" s="249">
        <f t="shared" si="0"/>
        <v>36</v>
      </c>
      <c r="O29" s="311"/>
      <c r="P29" s="195">
        <f t="shared" si="1"/>
        <v>196</v>
      </c>
      <c r="Q29" s="155"/>
      <c r="R29" s="123"/>
      <c r="S29" s="123"/>
      <c r="T29" s="123"/>
      <c r="U29" s="123"/>
      <c r="V29" s="165"/>
      <c r="W29" s="165"/>
      <c r="X29" s="200"/>
      <c r="Y29" s="163"/>
      <c r="Z29" s="163"/>
      <c r="AA29" s="163"/>
      <c r="AB29" s="163"/>
      <c r="AC29" s="9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Z29" s="92"/>
    </row>
    <row r="30" spans="1:52" ht="13.5" customHeight="1">
      <c r="A30" s="146">
        <v>3</v>
      </c>
      <c r="B30" s="147" t="s">
        <v>689</v>
      </c>
      <c r="C30" s="181"/>
      <c r="D30" s="242">
        <v>8</v>
      </c>
      <c r="E30" s="244">
        <v>8</v>
      </c>
      <c r="F30" s="245">
        <v>8</v>
      </c>
      <c r="G30" s="283">
        <v>18</v>
      </c>
      <c r="H30" s="246">
        <v>14</v>
      </c>
      <c r="I30" s="152">
        <v>20</v>
      </c>
      <c r="J30" s="152">
        <v>22</v>
      </c>
      <c r="K30" s="152">
        <v>30</v>
      </c>
      <c r="L30" s="152">
        <v>30</v>
      </c>
      <c r="M30" s="152">
        <v>36</v>
      </c>
      <c r="N30" s="249">
        <f t="shared" si="0"/>
        <v>24</v>
      </c>
      <c r="O30" s="311"/>
      <c r="P30" s="195">
        <f t="shared" si="1"/>
        <v>194</v>
      </c>
      <c r="Q30" s="155"/>
      <c r="R30" s="281"/>
      <c r="S30" s="281"/>
      <c r="T30" s="281"/>
      <c r="U30" s="281"/>
      <c r="V30" s="165"/>
      <c r="W30" s="165"/>
      <c r="X30" s="200"/>
      <c r="Y30" s="163"/>
      <c r="Z30" s="163"/>
      <c r="AA30" s="163"/>
      <c r="AB30" s="163"/>
      <c r="AC30" s="9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Z30" s="92"/>
    </row>
    <row r="31" spans="1:52" ht="13.5" customHeight="1">
      <c r="A31" s="146">
        <v>4</v>
      </c>
      <c r="B31" s="282" t="s">
        <v>1325</v>
      </c>
      <c r="C31" s="181"/>
      <c r="D31" s="242">
        <v>6</v>
      </c>
      <c r="E31" s="244">
        <v>6</v>
      </c>
      <c r="F31" s="245">
        <v>10</v>
      </c>
      <c r="G31" s="283">
        <v>18</v>
      </c>
      <c r="H31" s="284">
        <v>12</v>
      </c>
      <c r="I31" s="284">
        <v>12</v>
      </c>
      <c r="J31" s="152">
        <v>25</v>
      </c>
      <c r="K31" s="152">
        <v>24</v>
      </c>
      <c r="L31" s="152">
        <v>19</v>
      </c>
      <c r="M31" s="152">
        <v>21</v>
      </c>
      <c r="N31" s="249">
        <f t="shared" si="0"/>
        <v>22</v>
      </c>
      <c r="O31" s="311"/>
      <c r="P31" s="195">
        <f t="shared" si="1"/>
        <v>153</v>
      </c>
      <c r="Q31" s="155"/>
      <c r="R31" s="123"/>
      <c r="S31" s="123"/>
      <c r="T31" s="123"/>
      <c r="U31" s="123"/>
      <c r="V31" s="165"/>
      <c r="W31" s="165"/>
      <c r="X31" s="200"/>
      <c r="Y31" s="163"/>
      <c r="Z31" s="163"/>
      <c r="AA31" s="163"/>
      <c r="AB31" s="163"/>
      <c r="AC31" s="9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Z31" s="92"/>
    </row>
    <row r="32" spans="1:52" ht="13.5" customHeight="1">
      <c r="A32" s="146">
        <v>5</v>
      </c>
      <c r="B32" s="220" t="s">
        <v>2599</v>
      </c>
      <c r="C32" s="221"/>
      <c r="D32" s="242">
        <v>3</v>
      </c>
      <c r="E32" s="244">
        <v>4</v>
      </c>
      <c r="F32" s="245">
        <v>6</v>
      </c>
      <c r="G32" s="224">
        <v>32</v>
      </c>
      <c r="H32" s="246">
        <v>36</v>
      </c>
      <c r="I32" s="152">
        <v>26</v>
      </c>
      <c r="J32" s="152">
        <v>23</v>
      </c>
      <c r="K32" s="152">
        <v>4</v>
      </c>
      <c r="L32" s="152">
        <v>9</v>
      </c>
      <c r="M32" s="152">
        <v>0</v>
      </c>
      <c r="N32" s="249">
        <f t="shared" si="0"/>
        <v>13</v>
      </c>
      <c r="O32" s="311"/>
      <c r="P32" s="195">
        <f t="shared" si="1"/>
        <v>143</v>
      </c>
      <c r="Q32" s="155"/>
      <c r="R32" s="123"/>
      <c r="S32" s="123"/>
      <c r="T32" s="123"/>
      <c r="U32" s="123"/>
      <c r="V32" s="165"/>
      <c r="W32" s="165"/>
      <c r="X32" s="200"/>
      <c r="Y32" s="163"/>
      <c r="Z32" s="163"/>
      <c r="AA32" s="163"/>
      <c r="AB32" s="163"/>
      <c r="AC32" s="9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Z32" s="92"/>
    </row>
    <row r="33" spans="1:52" ht="13.5" customHeight="1">
      <c r="A33" s="146">
        <v>6</v>
      </c>
      <c r="B33" s="252" t="s">
        <v>364</v>
      </c>
      <c r="C33" s="221"/>
      <c r="D33" s="242">
        <v>5</v>
      </c>
      <c r="E33" s="244">
        <v>10</v>
      </c>
      <c r="F33" s="245">
        <v>4</v>
      </c>
      <c r="G33" s="224">
        <v>19</v>
      </c>
      <c r="H33" s="246">
        <v>18</v>
      </c>
      <c r="I33" s="152">
        <v>21</v>
      </c>
      <c r="J33" s="152">
        <v>11</v>
      </c>
      <c r="K33" s="152">
        <v>10</v>
      </c>
      <c r="L33" s="152">
        <v>13</v>
      </c>
      <c r="M33" s="152">
        <v>16</v>
      </c>
      <c r="N33" s="249">
        <f t="shared" si="0"/>
        <v>19</v>
      </c>
      <c r="O33" s="311"/>
      <c r="P33" s="195">
        <f t="shared" si="1"/>
        <v>127</v>
      </c>
      <c r="Q33" s="155"/>
      <c r="R33" s="123"/>
      <c r="S33" s="123"/>
      <c r="T33" s="123"/>
      <c r="U33" s="123"/>
      <c r="V33" s="165"/>
      <c r="W33" s="165"/>
      <c r="X33" s="200"/>
      <c r="Y33" s="163"/>
      <c r="Z33" s="163"/>
      <c r="AA33" s="163"/>
      <c r="AB33" s="163"/>
      <c r="AC33" s="9"/>
      <c r="AF33" s="8"/>
      <c r="AG33" s="8"/>
      <c r="AH33" s="8"/>
      <c r="AL33" s="8"/>
      <c r="AM33" s="8"/>
      <c r="AN33" s="8"/>
      <c r="AO33" s="8"/>
      <c r="AP33" s="8"/>
      <c r="AQ33" s="8"/>
      <c r="AZ33" s="92"/>
    </row>
    <row r="34" spans="1:52" ht="13.5" customHeight="1">
      <c r="A34" s="146">
        <v>7</v>
      </c>
      <c r="B34" s="252" t="s">
        <v>366</v>
      </c>
      <c r="C34" s="221"/>
      <c r="D34" s="242">
        <v>10</v>
      </c>
      <c r="E34" s="244">
        <v>3</v>
      </c>
      <c r="F34" s="245">
        <v>3</v>
      </c>
      <c r="G34" s="224">
        <v>20</v>
      </c>
      <c r="H34" s="246">
        <v>12</v>
      </c>
      <c r="I34" s="152">
        <v>19</v>
      </c>
      <c r="J34" s="152">
        <v>10</v>
      </c>
      <c r="K34" s="152">
        <v>15</v>
      </c>
      <c r="L34" s="152">
        <v>15</v>
      </c>
      <c r="M34" s="152">
        <v>4</v>
      </c>
      <c r="N34" s="249">
        <f t="shared" si="0"/>
        <v>16</v>
      </c>
      <c r="O34" s="311"/>
      <c r="P34" s="195">
        <f t="shared" si="1"/>
        <v>111</v>
      </c>
      <c r="Q34" s="155"/>
      <c r="R34" s="123"/>
      <c r="S34" s="123"/>
      <c r="T34" s="123"/>
      <c r="U34" s="123"/>
      <c r="V34" s="165"/>
      <c r="W34" s="165"/>
      <c r="X34" s="200"/>
      <c r="Y34" s="163"/>
      <c r="Z34" s="163"/>
      <c r="AA34" s="163"/>
      <c r="AB34" s="163"/>
      <c r="AC34" s="9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Z34" s="92"/>
    </row>
    <row r="35" spans="1:52" ht="13.5" customHeight="1">
      <c r="A35" s="146">
        <v>8</v>
      </c>
      <c r="B35" s="220" t="s">
        <v>1635</v>
      </c>
      <c r="C35" s="221"/>
      <c r="D35" s="242">
        <v>0</v>
      </c>
      <c r="E35" s="244">
        <v>0</v>
      </c>
      <c r="F35" s="245">
        <v>0</v>
      </c>
      <c r="G35" s="283">
        <v>18</v>
      </c>
      <c r="H35" s="298">
        <v>14</v>
      </c>
      <c r="I35" s="284">
        <v>12</v>
      </c>
      <c r="J35" s="284">
        <v>0</v>
      </c>
      <c r="K35" s="152">
        <v>13</v>
      </c>
      <c r="L35" s="152">
        <v>14</v>
      </c>
      <c r="M35" s="152">
        <v>0</v>
      </c>
      <c r="N35" s="249">
        <f t="shared" si="0"/>
        <v>0</v>
      </c>
      <c r="O35" s="311"/>
      <c r="P35" s="195">
        <f t="shared" si="1"/>
        <v>71</v>
      </c>
      <c r="Q35" s="155"/>
      <c r="R35" s="123"/>
      <c r="S35" s="123"/>
      <c r="T35" s="123"/>
      <c r="U35" s="123"/>
      <c r="V35" s="165"/>
      <c r="W35" s="201"/>
      <c r="X35" s="163"/>
      <c r="Y35" s="163"/>
      <c r="Z35" s="163"/>
      <c r="AA35" s="163"/>
      <c r="AB35" s="163"/>
      <c r="AC35" s="9"/>
      <c r="AF35" s="301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Z35" s="92"/>
    </row>
    <row r="36" spans="1:52" ht="13.5" customHeight="1">
      <c r="A36" s="146">
        <v>9</v>
      </c>
      <c r="B36" s="220" t="s">
        <v>367</v>
      </c>
      <c r="C36" s="221"/>
      <c r="D36" s="242">
        <v>0</v>
      </c>
      <c r="E36" s="244">
        <v>0</v>
      </c>
      <c r="F36" s="245">
        <v>0</v>
      </c>
      <c r="G36" s="224">
        <v>18</v>
      </c>
      <c r="H36" s="246">
        <v>14</v>
      </c>
      <c r="I36" s="152">
        <v>12</v>
      </c>
      <c r="J36" s="152">
        <v>0</v>
      </c>
      <c r="K36" s="152">
        <v>0</v>
      </c>
      <c r="L36" s="152">
        <v>0</v>
      </c>
      <c r="M36" s="152">
        <v>0</v>
      </c>
      <c r="N36" s="249">
        <f t="shared" si="0"/>
        <v>0</v>
      </c>
      <c r="O36" s="311"/>
      <c r="P36" s="195">
        <f t="shared" si="1"/>
        <v>44</v>
      </c>
      <c r="Q36" s="155"/>
      <c r="R36" s="123"/>
      <c r="S36" s="123"/>
      <c r="T36" s="123"/>
      <c r="U36" s="123"/>
      <c r="V36" s="165"/>
      <c r="W36" s="201"/>
      <c r="X36" s="163"/>
      <c r="Y36" s="163"/>
      <c r="Z36" s="163"/>
      <c r="AA36" s="163"/>
      <c r="AB36" s="163"/>
      <c r="AC36" s="9"/>
      <c r="AF36" s="8"/>
      <c r="AG36" s="8"/>
      <c r="AH36" s="8"/>
      <c r="AI36" s="8"/>
      <c r="AJ36" s="304"/>
      <c r="AK36" s="297"/>
      <c r="AN36" s="305"/>
      <c r="AO36" s="301"/>
      <c r="AP36" s="301"/>
      <c r="AQ36" s="8"/>
      <c r="AZ36" s="92"/>
    </row>
    <row r="37" spans="1:52" ht="13.5" customHeight="1" thickBot="1">
      <c r="A37" s="146"/>
      <c r="B37" s="147"/>
      <c r="C37" s="180"/>
      <c r="D37" s="189"/>
      <c r="E37" s="190"/>
      <c r="F37" s="191"/>
      <c r="G37" s="224"/>
      <c r="H37" s="248"/>
      <c r="I37" s="152"/>
      <c r="J37" s="152"/>
      <c r="K37" s="152"/>
      <c r="L37" s="152"/>
      <c r="M37" s="152"/>
      <c r="N37" s="250"/>
      <c r="O37" s="311"/>
      <c r="P37" s="117"/>
      <c r="Q37" s="155"/>
      <c r="R37" s="123"/>
      <c r="S37" s="123"/>
      <c r="T37" s="123"/>
      <c r="U37" s="123"/>
      <c r="V37" s="165"/>
      <c r="W37" s="165"/>
      <c r="X37" s="163"/>
      <c r="Y37" s="163"/>
      <c r="Z37" s="163"/>
      <c r="AA37" s="163"/>
      <c r="AB37" s="163"/>
      <c r="AC37" s="9"/>
      <c r="AF37" s="240" t="s">
        <v>54</v>
      </c>
      <c r="AG37" s="239" t="s">
        <v>55</v>
      </c>
      <c r="AI37" s="8"/>
      <c r="AJ37" s="237" t="s">
        <v>369</v>
      </c>
      <c r="AK37" s="239" t="s">
        <v>370</v>
      </c>
      <c r="AN37" s="237" t="s">
        <v>673</v>
      </c>
      <c r="AO37" s="239" t="s">
        <v>672</v>
      </c>
      <c r="AQ37" s="8"/>
      <c r="AZ37" s="92"/>
    </row>
    <row r="38" spans="2:52" ht="13.5" customHeight="1">
      <c r="B38" s="89"/>
      <c r="AF38" s="240" t="s">
        <v>368</v>
      </c>
      <c r="AG38" s="239" t="s">
        <v>371</v>
      </c>
      <c r="AI38" s="8"/>
      <c r="AJ38" s="306"/>
      <c r="AK38" s="297"/>
      <c r="AL38" s="8"/>
      <c r="AM38" s="8"/>
      <c r="AN38" s="8"/>
      <c r="AO38" s="8"/>
      <c r="AP38" s="8"/>
      <c r="AQ38" s="8"/>
      <c r="AZ38" s="92"/>
    </row>
    <row r="39" spans="16:52" ht="10.5" customHeight="1">
      <c r="P39" s="45"/>
      <c r="Q39" s="123"/>
      <c r="R39" s="106"/>
      <c r="S39" s="84"/>
      <c r="T39" s="84"/>
      <c r="U39" s="84"/>
      <c r="V39" s="107"/>
      <c r="AJ39" s="305"/>
      <c r="AK39" s="297"/>
      <c r="AZ39" s="92"/>
    </row>
    <row r="40" spans="1:52" ht="24" customHeight="1">
      <c r="A40" s="102"/>
      <c r="B40" s="50" t="s">
        <v>36</v>
      </c>
      <c r="AZ40" s="92"/>
    </row>
    <row r="41" spans="1:52" ht="21" thickBot="1">
      <c r="A41" s="54"/>
      <c r="B41" s="102"/>
      <c r="AZ41" s="92"/>
    </row>
    <row r="42" spans="1:52" ht="16.5" thickBot="1">
      <c r="A42" s="330" t="s">
        <v>6</v>
      </c>
      <c r="B42" s="330" t="s">
        <v>0</v>
      </c>
      <c r="C42" s="333" t="s">
        <v>3</v>
      </c>
      <c r="D42" s="325"/>
      <c r="E42" s="325"/>
      <c r="F42" s="325"/>
      <c r="G42" s="325"/>
      <c r="H42" s="325"/>
      <c r="I42" s="325"/>
      <c r="J42" s="326"/>
      <c r="K42" s="327"/>
      <c r="L42" s="324" t="s">
        <v>1</v>
      </c>
      <c r="M42" s="325"/>
      <c r="N42" s="325"/>
      <c r="O42" s="325"/>
      <c r="P42" s="325"/>
      <c r="Q42" s="325"/>
      <c r="R42" s="325"/>
      <c r="S42" s="326"/>
      <c r="T42" s="327"/>
      <c r="U42" s="324" t="s">
        <v>2</v>
      </c>
      <c r="V42" s="325"/>
      <c r="W42" s="325"/>
      <c r="X42" s="325"/>
      <c r="Y42" s="325"/>
      <c r="Z42" s="325"/>
      <c r="AA42" s="325"/>
      <c r="AB42" s="326"/>
      <c r="AC42" s="327"/>
      <c r="AD42" s="328" t="s">
        <v>4</v>
      </c>
      <c r="AF42" s="91" t="s">
        <v>2231</v>
      </c>
      <c r="AJ42" s="91" t="s">
        <v>2373</v>
      </c>
      <c r="AN42" s="91" t="s">
        <v>2504</v>
      </c>
      <c r="AT42" s="91"/>
      <c r="AU42" s="91"/>
      <c r="AX42" s="113"/>
      <c r="AZ42" s="92"/>
    </row>
    <row r="43" spans="1:52" ht="51.75" thickBot="1">
      <c r="A43" s="331"/>
      <c r="B43" s="332"/>
      <c r="C43" s="23" t="s">
        <v>20</v>
      </c>
      <c r="D43" s="34" t="s">
        <v>24</v>
      </c>
      <c r="E43" s="23" t="s">
        <v>21</v>
      </c>
      <c r="F43" s="34" t="s">
        <v>25</v>
      </c>
      <c r="G43" s="24" t="s">
        <v>45</v>
      </c>
      <c r="H43" s="24" t="s">
        <v>26</v>
      </c>
      <c r="I43" s="25" t="s">
        <v>23</v>
      </c>
      <c r="J43" s="26" t="s">
        <v>28</v>
      </c>
      <c r="K43" s="30" t="s">
        <v>27</v>
      </c>
      <c r="L43" s="23" t="s">
        <v>20</v>
      </c>
      <c r="M43" s="34" t="s">
        <v>24</v>
      </c>
      <c r="N43" s="23" t="s">
        <v>21</v>
      </c>
      <c r="O43" s="34" t="s">
        <v>25</v>
      </c>
      <c r="P43" s="24" t="s">
        <v>22</v>
      </c>
      <c r="Q43" s="24" t="s">
        <v>26</v>
      </c>
      <c r="R43" s="25" t="s">
        <v>23</v>
      </c>
      <c r="S43" s="26" t="s">
        <v>28</v>
      </c>
      <c r="T43" s="30" t="s">
        <v>27</v>
      </c>
      <c r="U43" s="23" t="s">
        <v>20</v>
      </c>
      <c r="V43" s="34" t="s">
        <v>24</v>
      </c>
      <c r="W43" s="23" t="s">
        <v>21</v>
      </c>
      <c r="X43" s="34" t="s">
        <v>25</v>
      </c>
      <c r="Y43" s="24" t="s">
        <v>22</v>
      </c>
      <c r="Z43" s="24" t="s">
        <v>26</v>
      </c>
      <c r="AA43" s="25" t="s">
        <v>23</v>
      </c>
      <c r="AB43" s="26" t="s">
        <v>28</v>
      </c>
      <c r="AC43" s="30" t="s">
        <v>27</v>
      </c>
      <c r="AD43" s="329"/>
      <c r="AF43" s="91" t="s">
        <v>17</v>
      </c>
      <c r="AJ43" s="91" t="s">
        <v>17</v>
      </c>
      <c r="AN43" s="91" t="s">
        <v>17</v>
      </c>
      <c r="AT43" s="91"/>
      <c r="AU43" s="91"/>
      <c r="AZ43" s="92"/>
    </row>
    <row r="44" spans="1:52" ht="12.75">
      <c r="A44" s="5">
        <v>1</v>
      </c>
      <c r="B44" s="44" t="s">
        <v>344</v>
      </c>
      <c r="C44" s="40">
        <v>2663</v>
      </c>
      <c r="D44" s="41">
        <v>26</v>
      </c>
      <c r="E44" s="17"/>
      <c r="F44" s="18"/>
      <c r="G44" s="10"/>
      <c r="H44" s="10"/>
      <c r="I44" s="10"/>
      <c r="J44" s="27"/>
      <c r="K44" s="31">
        <f>D44</f>
        <v>26</v>
      </c>
      <c r="L44" s="40">
        <v>1549</v>
      </c>
      <c r="M44" s="41">
        <v>15</v>
      </c>
      <c r="N44" s="17"/>
      <c r="O44" s="18"/>
      <c r="P44" s="10"/>
      <c r="Q44" s="10"/>
      <c r="R44" s="10"/>
      <c r="S44" s="27"/>
      <c r="T44" s="31">
        <f>M44</f>
        <v>15</v>
      </c>
      <c r="U44" s="40">
        <v>5248</v>
      </c>
      <c r="V44" s="41">
        <v>52</v>
      </c>
      <c r="W44" s="17"/>
      <c r="X44" s="18"/>
      <c r="Y44" s="10"/>
      <c r="Z44" s="10"/>
      <c r="AA44" s="10"/>
      <c r="AB44" s="27"/>
      <c r="AC44" s="31">
        <f>V44</f>
        <v>52</v>
      </c>
      <c r="AD44" s="5">
        <f>K44+T44+AC44</f>
        <v>93</v>
      </c>
      <c r="AF44" s="91" t="s">
        <v>2232</v>
      </c>
      <c r="AJ44" s="91" t="s">
        <v>2374</v>
      </c>
      <c r="AN44" s="91" t="s">
        <v>2505</v>
      </c>
      <c r="AT44" s="91"/>
      <c r="AU44" s="91"/>
      <c r="AZ44" s="92"/>
    </row>
    <row r="45" spans="1:52" ht="15.75">
      <c r="A45" s="42">
        <v>2</v>
      </c>
      <c r="B45" s="36" t="s">
        <v>346</v>
      </c>
      <c r="C45" s="19"/>
      <c r="D45" s="20"/>
      <c r="E45" s="19"/>
      <c r="F45" s="20"/>
      <c r="G45" s="38">
        <v>12</v>
      </c>
      <c r="H45" s="38">
        <f>G45*2</f>
        <v>24</v>
      </c>
      <c r="I45" s="38">
        <v>544</v>
      </c>
      <c r="J45" s="39">
        <v>5</v>
      </c>
      <c r="K45" s="32">
        <f>H45+J45</f>
        <v>29</v>
      </c>
      <c r="L45" s="19"/>
      <c r="M45" s="20"/>
      <c r="N45" s="19"/>
      <c r="O45" s="20"/>
      <c r="P45" s="38">
        <v>25</v>
      </c>
      <c r="Q45" s="38">
        <f>P45*2</f>
        <v>50</v>
      </c>
      <c r="R45" s="38">
        <v>2477</v>
      </c>
      <c r="S45" s="111">
        <v>24</v>
      </c>
      <c r="T45" s="32">
        <f>Q45+S45</f>
        <v>74</v>
      </c>
      <c r="U45" s="19"/>
      <c r="V45" s="20"/>
      <c r="W45" s="19"/>
      <c r="X45" s="20"/>
      <c r="Y45" s="38">
        <v>9</v>
      </c>
      <c r="Z45" s="38">
        <f>Y45*2</f>
        <v>18</v>
      </c>
      <c r="AA45" s="38">
        <v>3520</v>
      </c>
      <c r="AB45" s="39">
        <v>35</v>
      </c>
      <c r="AC45" s="32">
        <f>Z45+AB45</f>
        <v>53</v>
      </c>
      <c r="AD45" s="3">
        <f>K45+T45+AC45</f>
        <v>156</v>
      </c>
      <c r="AF45" s="64" t="s">
        <v>2233</v>
      </c>
      <c r="AJ45" s="91" t="s">
        <v>2375</v>
      </c>
      <c r="AN45" s="64" t="s">
        <v>2506</v>
      </c>
      <c r="AT45" s="91"/>
      <c r="AU45" s="91"/>
      <c r="AX45" s="114"/>
      <c r="AZ45" s="92"/>
    </row>
    <row r="46" spans="1:52" ht="13.5" thickBot="1">
      <c r="A46" s="42">
        <v>3</v>
      </c>
      <c r="B46" s="37" t="s">
        <v>345</v>
      </c>
      <c r="C46" s="21"/>
      <c r="D46" s="22"/>
      <c r="E46" s="60">
        <v>33</v>
      </c>
      <c r="F46" s="61">
        <f>E46</f>
        <v>33</v>
      </c>
      <c r="G46" s="7"/>
      <c r="H46" s="7"/>
      <c r="I46" s="7"/>
      <c r="J46" s="29"/>
      <c r="K46" s="33">
        <f>F46</f>
        <v>33</v>
      </c>
      <c r="L46" s="21"/>
      <c r="M46" s="22"/>
      <c r="N46" s="60">
        <v>36</v>
      </c>
      <c r="O46" s="61">
        <f>N46</f>
        <v>36</v>
      </c>
      <c r="P46" s="7"/>
      <c r="Q46" s="7"/>
      <c r="R46" s="7"/>
      <c r="S46" s="29"/>
      <c r="T46" s="33">
        <f>O46</f>
        <v>36</v>
      </c>
      <c r="U46" s="21"/>
      <c r="V46" s="22"/>
      <c r="W46" s="60">
        <v>2</v>
      </c>
      <c r="X46" s="61">
        <f>W46</f>
        <v>2</v>
      </c>
      <c r="Y46" s="7"/>
      <c r="Z46" s="7"/>
      <c r="AA46" s="7"/>
      <c r="AB46" s="29"/>
      <c r="AC46" s="33">
        <f>X46</f>
        <v>2</v>
      </c>
      <c r="AD46" s="4">
        <f>K46+T46+AC46</f>
        <v>71</v>
      </c>
      <c r="AF46" s="124" t="s">
        <v>2234</v>
      </c>
      <c r="AJ46" s="91" t="s">
        <v>2376</v>
      </c>
      <c r="AN46" s="91" t="s">
        <v>2507</v>
      </c>
      <c r="AT46" s="91"/>
      <c r="AU46" s="91"/>
      <c r="AZ46" s="92"/>
    </row>
    <row r="47" spans="1:52" ht="12.75">
      <c r="A47" s="42">
        <v>4</v>
      </c>
      <c r="B47" s="44" t="s">
        <v>1631</v>
      </c>
      <c r="C47" s="40">
        <v>1824</v>
      </c>
      <c r="D47" s="41">
        <v>18</v>
      </c>
      <c r="E47" s="17"/>
      <c r="F47" s="18"/>
      <c r="G47" s="10"/>
      <c r="H47" s="10"/>
      <c r="I47" s="10"/>
      <c r="J47" s="27"/>
      <c r="K47" s="31">
        <f>D47</f>
        <v>18</v>
      </c>
      <c r="L47" s="40">
        <v>0</v>
      </c>
      <c r="M47" s="41">
        <v>0</v>
      </c>
      <c r="N47" s="17"/>
      <c r="O47" s="18"/>
      <c r="P47" s="10"/>
      <c r="Q47" s="10"/>
      <c r="R47" s="10"/>
      <c r="S47" s="27"/>
      <c r="T47" s="31">
        <f>M47</f>
        <v>0</v>
      </c>
      <c r="U47" s="40">
        <v>3289</v>
      </c>
      <c r="V47" s="41">
        <v>32</v>
      </c>
      <c r="W47" s="17"/>
      <c r="X47" s="18"/>
      <c r="Y47" s="10"/>
      <c r="Z47" s="10"/>
      <c r="AA47" s="10"/>
      <c r="AB47" s="27"/>
      <c r="AC47" s="31">
        <f>V47</f>
        <v>32</v>
      </c>
      <c r="AD47" s="5">
        <f aca="true" t="shared" si="2" ref="AD47:AD67">K47+T47+AC47</f>
        <v>50</v>
      </c>
      <c r="AF47" s="64" t="s">
        <v>2235</v>
      </c>
      <c r="AJ47" s="124" t="s">
        <v>2377</v>
      </c>
      <c r="AN47" s="64" t="s">
        <v>2508</v>
      </c>
      <c r="AT47" s="91"/>
      <c r="AU47" s="91"/>
      <c r="AZ47" s="92"/>
    </row>
    <row r="48" spans="1:52" ht="12.75">
      <c r="A48" s="42">
        <v>5</v>
      </c>
      <c r="B48" s="36" t="s">
        <v>2371</v>
      </c>
      <c r="C48" s="19"/>
      <c r="D48" s="20"/>
      <c r="E48" s="19"/>
      <c r="F48" s="20"/>
      <c r="G48" s="38">
        <v>8</v>
      </c>
      <c r="H48" s="38">
        <f>G48*2</f>
        <v>16</v>
      </c>
      <c r="I48" s="38">
        <f>1540+236</f>
        <v>1776</v>
      </c>
      <c r="J48" s="39">
        <v>17</v>
      </c>
      <c r="K48" s="32">
        <f>H48+J48</f>
        <v>33</v>
      </c>
      <c r="L48" s="19"/>
      <c r="M48" s="20"/>
      <c r="N48" s="19"/>
      <c r="O48" s="20"/>
      <c r="P48" s="38">
        <v>11</v>
      </c>
      <c r="Q48" s="38">
        <f>P48*2</f>
        <v>22</v>
      </c>
      <c r="R48" s="38">
        <v>2507</v>
      </c>
      <c r="S48" s="39">
        <v>25</v>
      </c>
      <c r="T48" s="32">
        <f>Q48+S48</f>
        <v>47</v>
      </c>
      <c r="U48" s="19"/>
      <c r="V48" s="20"/>
      <c r="W48" s="19"/>
      <c r="X48" s="20"/>
      <c r="Y48" s="38">
        <v>9</v>
      </c>
      <c r="Z48" s="38">
        <f>Y48*2</f>
        <v>18</v>
      </c>
      <c r="AA48" s="38">
        <v>3872</v>
      </c>
      <c r="AB48" s="39">
        <v>38</v>
      </c>
      <c r="AC48" s="32">
        <f>Z48+AB48</f>
        <v>56</v>
      </c>
      <c r="AD48" s="3">
        <f t="shared" si="2"/>
        <v>136</v>
      </c>
      <c r="AF48" s="64" t="s">
        <v>2236</v>
      </c>
      <c r="AJ48" s="91" t="s">
        <v>2378</v>
      </c>
      <c r="AN48" s="64" t="s">
        <v>2509</v>
      </c>
      <c r="AT48" s="91"/>
      <c r="AU48" s="91"/>
      <c r="AZ48" s="92"/>
    </row>
    <row r="49" spans="1:52" ht="13.5" thickBot="1">
      <c r="A49" s="42">
        <v>6</v>
      </c>
      <c r="B49" s="37" t="s">
        <v>2372</v>
      </c>
      <c r="C49" s="21"/>
      <c r="D49" s="22"/>
      <c r="E49" s="60">
        <v>12</v>
      </c>
      <c r="F49" s="61">
        <f>E49</f>
        <v>12</v>
      </c>
      <c r="G49" s="7"/>
      <c r="H49" s="7"/>
      <c r="I49" s="7"/>
      <c r="J49" s="29"/>
      <c r="K49" s="33">
        <f>F49</f>
        <v>12</v>
      </c>
      <c r="L49" s="21"/>
      <c r="M49" s="22"/>
      <c r="N49" s="60">
        <v>43</v>
      </c>
      <c r="O49" s="61">
        <f>N49</f>
        <v>43</v>
      </c>
      <c r="P49" s="7"/>
      <c r="Q49" s="7"/>
      <c r="R49" s="7"/>
      <c r="S49" s="29"/>
      <c r="T49" s="33">
        <f>O49</f>
        <v>43</v>
      </c>
      <c r="U49" s="21"/>
      <c r="V49" s="22"/>
      <c r="W49" s="60">
        <v>21</v>
      </c>
      <c r="X49" s="61">
        <f>W49</f>
        <v>21</v>
      </c>
      <c r="Y49" s="7"/>
      <c r="Z49" s="7"/>
      <c r="AA49" s="7"/>
      <c r="AB49" s="29"/>
      <c r="AC49" s="33">
        <f>X49</f>
        <v>21</v>
      </c>
      <c r="AD49" s="4">
        <f t="shared" si="2"/>
        <v>76</v>
      </c>
      <c r="AF49" s="64" t="s">
        <v>2237</v>
      </c>
      <c r="AJ49" s="124" t="s">
        <v>2379</v>
      </c>
      <c r="AN49" s="91" t="s">
        <v>2510</v>
      </c>
      <c r="AT49" s="91"/>
      <c r="AU49" s="91"/>
      <c r="AZ49" s="92"/>
    </row>
    <row r="50" spans="1:52" ht="12.75">
      <c r="A50" s="42">
        <v>7</v>
      </c>
      <c r="B50" s="44" t="s">
        <v>491</v>
      </c>
      <c r="C50" s="40">
        <v>3273</v>
      </c>
      <c r="D50" s="41">
        <v>32</v>
      </c>
      <c r="E50" s="17"/>
      <c r="F50" s="18"/>
      <c r="G50" s="10"/>
      <c r="H50" s="10"/>
      <c r="I50" s="10"/>
      <c r="J50" s="27"/>
      <c r="K50" s="31">
        <f>D50</f>
        <v>32</v>
      </c>
      <c r="L50" s="40">
        <v>6884</v>
      </c>
      <c r="M50" s="41">
        <v>68</v>
      </c>
      <c r="N50" s="17"/>
      <c r="O50" s="18"/>
      <c r="P50" s="10"/>
      <c r="Q50" s="10"/>
      <c r="R50" s="10"/>
      <c r="S50" s="27"/>
      <c r="T50" s="31">
        <f>M50</f>
        <v>68</v>
      </c>
      <c r="U50" s="40">
        <v>7683</v>
      </c>
      <c r="V50" s="41">
        <v>76</v>
      </c>
      <c r="W50" s="17"/>
      <c r="X50" s="18"/>
      <c r="Y50" s="10"/>
      <c r="Z50" s="10"/>
      <c r="AA50" s="10"/>
      <c r="AB50" s="27"/>
      <c r="AC50" s="31">
        <f>V50</f>
        <v>76</v>
      </c>
      <c r="AD50" s="5">
        <f t="shared" si="2"/>
        <v>176</v>
      </c>
      <c r="AF50" s="91" t="s">
        <v>2238</v>
      </c>
      <c r="AJ50" s="64" t="s">
        <v>2380</v>
      </c>
      <c r="AN50" s="64" t="s">
        <v>2511</v>
      </c>
      <c r="AT50" s="91"/>
      <c r="AU50" s="91"/>
      <c r="AZ50" s="92"/>
    </row>
    <row r="51" spans="1:52" ht="12.75">
      <c r="A51" s="42">
        <v>8</v>
      </c>
      <c r="B51" s="36" t="s">
        <v>1978</v>
      </c>
      <c r="C51" s="19"/>
      <c r="D51" s="20"/>
      <c r="E51" s="19"/>
      <c r="F51" s="20"/>
      <c r="G51" s="38">
        <v>10</v>
      </c>
      <c r="H51" s="38">
        <f>G51*2</f>
        <v>20</v>
      </c>
      <c r="I51" s="38">
        <v>597</v>
      </c>
      <c r="J51" s="39">
        <v>5</v>
      </c>
      <c r="K51" s="32">
        <f>H51+J51</f>
        <v>25</v>
      </c>
      <c r="L51" s="19"/>
      <c r="M51" s="20"/>
      <c r="N51" s="19"/>
      <c r="O51" s="20"/>
      <c r="P51" s="38">
        <v>29</v>
      </c>
      <c r="Q51" s="38">
        <f>P51*2</f>
        <v>58</v>
      </c>
      <c r="R51" s="38">
        <v>3724</v>
      </c>
      <c r="S51" s="39">
        <v>37</v>
      </c>
      <c r="T51" s="32">
        <f>Q51+S51</f>
        <v>95</v>
      </c>
      <c r="U51" s="19"/>
      <c r="V51" s="20"/>
      <c r="W51" s="19"/>
      <c r="X51" s="20"/>
      <c r="Y51" s="38">
        <v>13</v>
      </c>
      <c r="Z51" s="38">
        <f>Y51*2</f>
        <v>26</v>
      </c>
      <c r="AA51" s="38">
        <v>4881</v>
      </c>
      <c r="AB51" s="39">
        <v>48</v>
      </c>
      <c r="AC51" s="32">
        <f>Z51+AB51</f>
        <v>74</v>
      </c>
      <c r="AD51" s="3">
        <f t="shared" si="2"/>
        <v>194</v>
      </c>
      <c r="AF51" s="91" t="s">
        <v>2239</v>
      </c>
      <c r="AJ51" s="124" t="s">
        <v>2381</v>
      </c>
      <c r="AN51" s="64" t="s">
        <v>2512</v>
      </c>
      <c r="AT51" s="91"/>
      <c r="AU51" s="91"/>
      <c r="AZ51" s="92"/>
    </row>
    <row r="52" spans="1:52" ht="13.5" thickBot="1">
      <c r="A52" s="42">
        <v>9</v>
      </c>
      <c r="B52" s="256" t="s">
        <v>676</v>
      </c>
      <c r="C52" s="21"/>
      <c r="D52" s="22"/>
      <c r="E52" s="60">
        <v>70</v>
      </c>
      <c r="F52" s="61">
        <f>E52</f>
        <v>70</v>
      </c>
      <c r="G52" s="7"/>
      <c r="H52" s="7"/>
      <c r="I52" s="7"/>
      <c r="J52" s="29"/>
      <c r="K52" s="33">
        <f>F52</f>
        <v>70</v>
      </c>
      <c r="L52" s="21"/>
      <c r="M52" s="22"/>
      <c r="N52" s="60">
        <v>65</v>
      </c>
      <c r="O52" s="61">
        <f>N52</f>
        <v>65</v>
      </c>
      <c r="P52" s="7"/>
      <c r="Q52" s="7"/>
      <c r="R52" s="7"/>
      <c r="S52" s="29"/>
      <c r="T52" s="33">
        <f>O52</f>
        <v>65</v>
      </c>
      <c r="U52" s="21"/>
      <c r="V52" s="22"/>
      <c r="W52" s="60">
        <v>19</v>
      </c>
      <c r="X52" s="61">
        <f>W52</f>
        <v>19</v>
      </c>
      <c r="Y52" s="7"/>
      <c r="Z52" s="7"/>
      <c r="AA52" s="7"/>
      <c r="AB52" s="29"/>
      <c r="AC52" s="33">
        <f>X52</f>
        <v>19</v>
      </c>
      <c r="AD52" s="4">
        <f t="shared" si="2"/>
        <v>154</v>
      </c>
      <c r="AF52" s="64" t="s">
        <v>2240</v>
      </c>
      <c r="AJ52" s="64" t="s">
        <v>2382</v>
      </c>
      <c r="AN52" s="91" t="s">
        <v>2513</v>
      </c>
      <c r="AT52" s="91"/>
      <c r="AU52" s="91"/>
      <c r="AZ52" s="92"/>
    </row>
    <row r="53" spans="1:52" ht="12.75">
      <c r="A53" s="42">
        <v>10</v>
      </c>
      <c r="B53" s="231" t="s">
        <v>660</v>
      </c>
      <c r="C53" s="40">
        <v>3180</v>
      </c>
      <c r="D53" s="41">
        <v>31</v>
      </c>
      <c r="E53" s="17"/>
      <c r="F53" s="18"/>
      <c r="G53" s="10"/>
      <c r="H53" s="10"/>
      <c r="I53" s="10"/>
      <c r="J53" s="27"/>
      <c r="K53" s="31">
        <f>D53</f>
        <v>31</v>
      </c>
      <c r="L53" s="40">
        <v>5883</v>
      </c>
      <c r="M53" s="41">
        <v>58</v>
      </c>
      <c r="N53" s="17"/>
      <c r="O53" s="18"/>
      <c r="P53" s="10"/>
      <c r="Q53" s="10"/>
      <c r="R53" s="10"/>
      <c r="S53" s="27"/>
      <c r="T53" s="31">
        <f>M53</f>
        <v>58</v>
      </c>
      <c r="U53" s="40">
        <v>6261</v>
      </c>
      <c r="V53" s="41">
        <v>62</v>
      </c>
      <c r="W53" s="17"/>
      <c r="X53" s="18"/>
      <c r="Y53" s="10"/>
      <c r="Z53" s="10"/>
      <c r="AA53" s="10"/>
      <c r="AB53" s="27"/>
      <c r="AC53" s="31">
        <f>V53</f>
        <v>62</v>
      </c>
      <c r="AD53" s="5">
        <f t="shared" si="2"/>
        <v>151</v>
      </c>
      <c r="AF53" s="124" t="s">
        <v>2241</v>
      </c>
      <c r="AJ53" s="124" t="s">
        <v>2383</v>
      </c>
      <c r="AN53" s="124" t="s">
        <v>2514</v>
      </c>
      <c r="AT53" s="91"/>
      <c r="AU53" s="91"/>
      <c r="AZ53" s="92"/>
    </row>
    <row r="54" spans="1:52" ht="12.75">
      <c r="A54" s="42">
        <v>11</v>
      </c>
      <c r="B54" s="233" t="s">
        <v>661</v>
      </c>
      <c r="C54" s="19"/>
      <c r="D54" s="20"/>
      <c r="E54" s="19"/>
      <c r="F54" s="20"/>
      <c r="G54" s="38">
        <v>8</v>
      </c>
      <c r="H54" s="38">
        <f>G54*2</f>
        <v>16</v>
      </c>
      <c r="I54" s="38">
        <f>280+217</f>
        <v>497</v>
      </c>
      <c r="J54" s="39">
        <v>4</v>
      </c>
      <c r="K54" s="32">
        <f>H54+J54</f>
        <v>20</v>
      </c>
      <c r="L54" s="19"/>
      <c r="M54" s="20"/>
      <c r="N54" s="19"/>
      <c r="O54" s="20"/>
      <c r="P54" s="38">
        <v>21</v>
      </c>
      <c r="Q54" s="38">
        <f>P54*2</f>
        <v>42</v>
      </c>
      <c r="R54" s="38">
        <v>3432</v>
      </c>
      <c r="S54" s="39">
        <v>34</v>
      </c>
      <c r="T54" s="32">
        <f>Q54+S54</f>
        <v>76</v>
      </c>
      <c r="U54" s="19"/>
      <c r="V54" s="20"/>
      <c r="W54" s="19"/>
      <c r="X54" s="20"/>
      <c r="Y54" s="38">
        <v>7</v>
      </c>
      <c r="Z54" s="38">
        <f>Y54*2</f>
        <v>14</v>
      </c>
      <c r="AA54" s="38">
        <v>2720</v>
      </c>
      <c r="AB54" s="39">
        <v>27</v>
      </c>
      <c r="AC54" s="32">
        <f>Z54+AB54</f>
        <v>41</v>
      </c>
      <c r="AD54" s="3">
        <f t="shared" si="2"/>
        <v>137</v>
      </c>
      <c r="AF54" s="91" t="s">
        <v>2242</v>
      </c>
      <c r="AJ54" s="124" t="s">
        <v>2384</v>
      </c>
      <c r="AN54" s="91" t="s">
        <v>2515</v>
      </c>
      <c r="AT54" s="91"/>
      <c r="AU54" s="91"/>
      <c r="AZ54" s="92"/>
    </row>
    <row r="55" spans="1:52" ht="13.5" thickBot="1">
      <c r="A55" s="42">
        <v>12</v>
      </c>
      <c r="B55" s="273" t="s">
        <v>687</v>
      </c>
      <c r="C55" s="21"/>
      <c r="D55" s="22"/>
      <c r="E55" s="60">
        <v>52</v>
      </c>
      <c r="F55" s="61">
        <f>E55</f>
        <v>52</v>
      </c>
      <c r="G55" s="7"/>
      <c r="H55" s="7"/>
      <c r="I55" s="7"/>
      <c r="J55" s="29"/>
      <c r="K55" s="33">
        <f>F55</f>
        <v>52</v>
      </c>
      <c r="L55" s="21"/>
      <c r="M55" s="22"/>
      <c r="N55" s="60">
        <v>53</v>
      </c>
      <c r="O55" s="61">
        <f>N55</f>
        <v>53</v>
      </c>
      <c r="P55" s="7"/>
      <c r="Q55" s="7"/>
      <c r="R55" s="7"/>
      <c r="S55" s="29"/>
      <c r="T55" s="33">
        <f>O55</f>
        <v>53</v>
      </c>
      <c r="U55" s="21"/>
      <c r="V55" s="22"/>
      <c r="W55" s="60">
        <v>35</v>
      </c>
      <c r="X55" s="61">
        <f>W55</f>
        <v>35</v>
      </c>
      <c r="Y55" s="7"/>
      <c r="Z55" s="7"/>
      <c r="AA55" s="7"/>
      <c r="AB55" s="29"/>
      <c r="AC55" s="33">
        <f>X55</f>
        <v>35</v>
      </c>
      <c r="AD55" s="4">
        <f t="shared" si="2"/>
        <v>140</v>
      </c>
      <c r="AF55" s="124" t="s">
        <v>2243</v>
      </c>
      <c r="AJ55" s="64" t="s">
        <v>2385</v>
      </c>
      <c r="AN55" s="124" t="s">
        <v>2516</v>
      </c>
      <c r="AT55" s="91"/>
      <c r="AU55" s="91"/>
      <c r="AZ55" s="92"/>
    </row>
    <row r="56" spans="1:52" ht="12.75">
      <c r="A56" s="42">
        <v>13</v>
      </c>
      <c r="B56" s="44" t="s">
        <v>2223</v>
      </c>
      <c r="C56" s="40">
        <v>2969</v>
      </c>
      <c r="D56" s="41">
        <v>29</v>
      </c>
      <c r="E56" s="17"/>
      <c r="F56" s="18"/>
      <c r="G56" s="10"/>
      <c r="H56" s="10"/>
      <c r="I56" s="10"/>
      <c r="J56" s="27"/>
      <c r="K56" s="31">
        <f>D56</f>
        <v>29</v>
      </c>
      <c r="L56" s="40">
        <v>6375</v>
      </c>
      <c r="M56" s="41">
        <v>63</v>
      </c>
      <c r="N56" s="17"/>
      <c r="O56" s="18"/>
      <c r="P56" s="10"/>
      <c r="Q56" s="10"/>
      <c r="R56" s="10"/>
      <c r="S56" s="27"/>
      <c r="T56" s="31">
        <f>M56</f>
        <v>63</v>
      </c>
      <c r="U56" s="40">
        <v>5133</v>
      </c>
      <c r="V56" s="41">
        <v>51</v>
      </c>
      <c r="W56" s="17"/>
      <c r="X56" s="18"/>
      <c r="Y56" s="10"/>
      <c r="Z56" s="10"/>
      <c r="AA56" s="10"/>
      <c r="AB56" s="27"/>
      <c r="AC56" s="31">
        <f>V56</f>
        <v>51</v>
      </c>
      <c r="AD56" s="5">
        <f t="shared" si="2"/>
        <v>143</v>
      </c>
      <c r="AF56" s="91" t="s">
        <v>2244</v>
      </c>
      <c r="AJ56" s="124" t="s">
        <v>2386</v>
      </c>
      <c r="AN56" s="124" t="s">
        <v>2517</v>
      </c>
      <c r="AT56" s="91"/>
      <c r="AU56" s="91"/>
      <c r="AZ56" s="92"/>
    </row>
    <row r="57" spans="1:52" ht="12.75">
      <c r="A57" s="42">
        <v>14</v>
      </c>
      <c r="B57" s="36" t="s">
        <v>2587</v>
      </c>
      <c r="C57" s="19"/>
      <c r="D57" s="20"/>
      <c r="E57" s="19"/>
      <c r="F57" s="20"/>
      <c r="G57" s="38">
        <v>4</v>
      </c>
      <c r="H57" s="38">
        <f>G57*2</f>
        <v>8</v>
      </c>
      <c r="I57" s="38">
        <v>158</v>
      </c>
      <c r="J57" s="39">
        <v>1</v>
      </c>
      <c r="K57" s="32">
        <f>H57+J57</f>
        <v>9</v>
      </c>
      <c r="L57" s="19"/>
      <c r="M57" s="20"/>
      <c r="N57" s="19"/>
      <c r="O57" s="20"/>
      <c r="P57" s="38">
        <v>16</v>
      </c>
      <c r="Q57" s="38">
        <f>P57*2</f>
        <v>32</v>
      </c>
      <c r="R57" s="38">
        <v>3046</v>
      </c>
      <c r="S57" s="39">
        <v>30</v>
      </c>
      <c r="T57" s="32">
        <f>Q57+S57</f>
        <v>62</v>
      </c>
      <c r="U57" s="19"/>
      <c r="V57" s="20"/>
      <c r="W57" s="19"/>
      <c r="X57" s="20"/>
      <c r="Y57" s="38">
        <v>4</v>
      </c>
      <c r="Z57" s="38">
        <f>Y57*2</f>
        <v>8</v>
      </c>
      <c r="AA57" s="38">
        <v>1502</v>
      </c>
      <c r="AB57" s="39">
        <v>15</v>
      </c>
      <c r="AC57" s="32">
        <f>Z57+AB57</f>
        <v>23</v>
      </c>
      <c r="AD57" s="3">
        <f t="shared" si="2"/>
        <v>94</v>
      </c>
      <c r="AF57" s="91" t="s">
        <v>2245</v>
      </c>
      <c r="AJ57" s="64" t="s">
        <v>2387</v>
      </c>
      <c r="AN57" s="64" t="s">
        <v>2518</v>
      </c>
      <c r="AT57" s="91"/>
      <c r="AU57" s="91"/>
      <c r="AZ57" s="92"/>
    </row>
    <row r="58" spans="1:52" ht="13.5" thickBot="1">
      <c r="A58" s="42">
        <v>15</v>
      </c>
      <c r="B58" s="37" t="s">
        <v>1330</v>
      </c>
      <c r="C58" s="21"/>
      <c r="D58" s="22"/>
      <c r="E58" s="60">
        <v>54</v>
      </c>
      <c r="F58" s="61">
        <f>E58</f>
        <v>54</v>
      </c>
      <c r="G58" s="7"/>
      <c r="H58" s="7"/>
      <c r="I58" s="7"/>
      <c r="J58" s="29"/>
      <c r="K58" s="33">
        <f>F58</f>
        <v>54</v>
      </c>
      <c r="L58" s="21"/>
      <c r="M58" s="22"/>
      <c r="N58" s="60">
        <v>67</v>
      </c>
      <c r="O58" s="61">
        <f>N58</f>
        <v>67</v>
      </c>
      <c r="P58" s="7"/>
      <c r="Q58" s="7"/>
      <c r="R58" s="7"/>
      <c r="S58" s="29"/>
      <c r="T58" s="33">
        <f>O58</f>
        <v>67</v>
      </c>
      <c r="U58" s="21"/>
      <c r="V58" s="22"/>
      <c r="W58" s="60">
        <v>26</v>
      </c>
      <c r="X58" s="61">
        <f>W58</f>
        <v>26</v>
      </c>
      <c r="Y58" s="7"/>
      <c r="Z58" s="7"/>
      <c r="AA58" s="7"/>
      <c r="AB58" s="29"/>
      <c r="AC58" s="33">
        <f>X58</f>
        <v>26</v>
      </c>
      <c r="AD58" s="4">
        <f t="shared" si="2"/>
        <v>147</v>
      </c>
      <c r="AF58" s="124" t="s">
        <v>2246</v>
      </c>
      <c r="AJ58" s="64" t="s">
        <v>2388</v>
      </c>
      <c r="AN58" s="124" t="s">
        <v>2519</v>
      </c>
      <c r="AT58" s="91"/>
      <c r="AU58" s="91"/>
      <c r="AZ58" s="92"/>
    </row>
    <row r="59" spans="1:52" ht="12.75">
      <c r="A59" s="42">
        <v>16</v>
      </c>
      <c r="B59" s="231" t="s">
        <v>1328</v>
      </c>
      <c r="C59" s="40">
        <v>5905</v>
      </c>
      <c r="D59" s="41">
        <v>59</v>
      </c>
      <c r="E59" s="17"/>
      <c r="F59" s="18"/>
      <c r="G59" s="10"/>
      <c r="H59" s="10"/>
      <c r="I59" s="10"/>
      <c r="J59" s="27"/>
      <c r="K59" s="31">
        <f>D59</f>
        <v>59</v>
      </c>
      <c r="L59" s="40">
        <v>4536</v>
      </c>
      <c r="M59" s="41">
        <v>45</v>
      </c>
      <c r="N59" s="17"/>
      <c r="O59" s="18"/>
      <c r="P59" s="10"/>
      <c r="Q59" s="10"/>
      <c r="R59" s="10"/>
      <c r="S59" s="27"/>
      <c r="T59" s="31">
        <f>M59</f>
        <v>45</v>
      </c>
      <c r="U59" s="40">
        <v>9419</v>
      </c>
      <c r="V59" s="41">
        <v>94</v>
      </c>
      <c r="W59" s="17"/>
      <c r="X59" s="18"/>
      <c r="Y59" s="10"/>
      <c r="Z59" s="10"/>
      <c r="AA59" s="10"/>
      <c r="AB59" s="27"/>
      <c r="AC59" s="31">
        <f>V59</f>
        <v>94</v>
      </c>
      <c r="AD59" s="5">
        <f t="shared" si="2"/>
        <v>198</v>
      </c>
      <c r="AF59" s="124" t="s">
        <v>2247</v>
      </c>
      <c r="AJ59" s="91" t="s">
        <v>2389</v>
      </c>
      <c r="AN59" s="124" t="s">
        <v>2520</v>
      </c>
      <c r="AT59" s="91"/>
      <c r="AU59" s="91"/>
      <c r="AZ59" s="92"/>
    </row>
    <row r="60" spans="1:52" ht="12.75">
      <c r="A60" s="42">
        <v>17</v>
      </c>
      <c r="B60" s="233" t="s">
        <v>1326</v>
      </c>
      <c r="C60" s="19"/>
      <c r="D60" s="20"/>
      <c r="E60" s="19"/>
      <c r="F60" s="20"/>
      <c r="G60" s="38">
        <v>1</v>
      </c>
      <c r="H60" s="38">
        <f>G60*2</f>
        <v>2</v>
      </c>
      <c r="I60" s="38">
        <v>342</v>
      </c>
      <c r="J60" s="39"/>
      <c r="K60" s="32">
        <f>H60+J60</f>
        <v>2</v>
      </c>
      <c r="L60" s="19"/>
      <c r="M60" s="20"/>
      <c r="N60" s="19"/>
      <c r="O60" s="20"/>
      <c r="P60" s="38">
        <v>20</v>
      </c>
      <c r="Q60" s="38">
        <f>P60*2</f>
        <v>40</v>
      </c>
      <c r="R60" s="38">
        <v>772</v>
      </c>
      <c r="S60" s="39">
        <v>7</v>
      </c>
      <c r="T60" s="32">
        <f>Q60+S60</f>
        <v>47</v>
      </c>
      <c r="U60" s="19"/>
      <c r="V60" s="20"/>
      <c r="W60" s="19"/>
      <c r="X60" s="20"/>
      <c r="Y60" s="38">
        <v>6</v>
      </c>
      <c r="Z60" s="38">
        <f>Y60*2</f>
        <v>12</v>
      </c>
      <c r="AA60" s="38">
        <v>2362</v>
      </c>
      <c r="AB60" s="39">
        <v>23</v>
      </c>
      <c r="AC60" s="32">
        <f>Z60+AB60</f>
        <v>35</v>
      </c>
      <c r="AD60" s="3">
        <f t="shared" si="2"/>
        <v>84</v>
      </c>
      <c r="AF60" s="91" t="s">
        <v>2248</v>
      </c>
      <c r="AJ60" s="124" t="s">
        <v>2390</v>
      </c>
      <c r="AN60" s="91" t="s">
        <v>2521</v>
      </c>
      <c r="AT60" s="91"/>
      <c r="AU60" s="91"/>
      <c r="AZ60" s="92"/>
    </row>
    <row r="61" spans="1:52" ht="16.5" thickBot="1">
      <c r="A61" s="42">
        <v>18</v>
      </c>
      <c r="B61" s="273" t="s">
        <v>1327</v>
      </c>
      <c r="C61" s="257"/>
      <c r="D61" s="258"/>
      <c r="E61" s="259">
        <v>40</v>
      </c>
      <c r="F61" s="260">
        <f>E61</f>
        <v>40</v>
      </c>
      <c r="G61" s="261"/>
      <c r="H61" s="261"/>
      <c r="I61" s="261"/>
      <c r="J61" s="262"/>
      <c r="K61" s="263">
        <f>F61</f>
        <v>40</v>
      </c>
      <c r="L61" s="257"/>
      <c r="M61" s="258"/>
      <c r="N61" s="259">
        <v>73</v>
      </c>
      <c r="O61" s="260">
        <f>N61</f>
        <v>73</v>
      </c>
      <c r="P61" s="261"/>
      <c r="Q61" s="261"/>
      <c r="R61" s="261"/>
      <c r="S61" s="262"/>
      <c r="T61" s="263">
        <f>O61</f>
        <v>73</v>
      </c>
      <c r="U61" s="257"/>
      <c r="V61" s="258"/>
      <c r="W61" s="259">
        <v>21</v>
      </c>
      <c r="X61" s="260">
        <f>W61</f>
        <v>21</v>
      </c>
      <c r="Y61" s="261"/>
      <c r="Z61" s="261"/>
      <c r="AA61" s="261"/>
      <c r="AB61" s="262"/>
      <c r="AC61" s="263">
        <f>X61</f>
        <v>21</v>
      </c>
      <c r="AD61" s="264">
        <f t="shared" si="2"/>
        <v>134</v>
      </c>
      <c r="AF61" s="124" t="s">
        <v>2249</v>
      </c>
      <c r="AJ61" s="91" t="s">
        <v>2391</v>
      </c>
      <c r="AN61" s="124" t="s">
        <v>2522</v>
      </c>
      <c r="AT61" s="91"/>
      <c r="AU61" s="91"/>
      <c r="AX61" s="113"/>
      <c r="AZ61" s="92"/>
    </row>
    <row r="62" spans="1:52" ht="12.75">
      <c r="A62" s="42">
        <v>19</v>
      </c>
      <c r="B62" s="44" t="s">
        <v>350</v>
      </c>
      <c r="C62" s="265">
        <v>3536</v>
      </c>
      <c r="D62" s="266">
        <v>35</v>
      </c>
      <c r="E62" s="267"/>
      <c r="F62" s="268"/>
      <c r="G62" s="269"/>
      <c r="H62" s="269"/>
      <c r="I62" s="269"/>
      <c r="J62" s="270"/>
      <c r="K62" s="271">
        <f>D62</f>
        <v>35</v>
      </c>
      <c r="L62" s="265">
        <v>1656</v>
      </c>
      <c r="M62" s="266">
        <v>16</v>
      </c>
      <c r="N62" s="267"/>
      <c r="O62" s="268"/>
      <c r="P62" s="269"/>
      <c r="Q62" s="269"/>
      <c r="R62" s="269"/>
      <c r="S62" s="270"/>
      <c r="T62" s="271">
        <f>M62</f>
        <v>16</v>
      </c>
      <c r="U62" s="265">
        <v>2398</v>
      </c>
      <c r="V62" s="266">
        <v>23</v>
      </c>
      <c r="W62" s="267"/>
      <c r="X62" s="268"/>
      <c r="Y62" s="269"/>
      <c r="Z62" s="269"/>
      <c r="AA62" s="269"/>
      <c r="AB62" s="270"/>
      <c r="AC62" s="271">
        <f>V62</f>
        <v>23</v>
      </c>
      <c r="AD62" s="5">
        <f t="shared" si="2"/>
        <v>74</v>
      </c>
      <c r="AF62" s="124" t="s">
        <v>2250</v>
      </c>
      <c r="AJ62" s="64" t="s">
        <v>2392</v>
      </c>
      <c r="AN62" s="91" t="s">
        <v>2523</v>
      </c>
      <c r="AT62" s="91"/>
      <c r="AU62" s="91"/>
      <c r="AZ62" s="92"/>
    </row>
    <row r="63" spans="1:52" ht="12.75">
      <c r="A63" s="42">
        <v>20</v>
      </c>
      <c r="B63" s="36" t="s">
        <v>2588</v>
      </c>
      <c r="C63" s="19"/>
      <c r="D63" s="20"/>
      <c r="E63" s="19"/>
      <c r="F63" s="20"/>
      <c r="G63" s="38">
        <v>11</v>
      </c>
      <c r="H63" s="38">
        <f>G63*2</f>
        <v>22</v>
      </c>
      <c r="I63" s="38">
        <f>358+929</f>
        <v>1287</v>
      </c>
      <c r="J63" s="39">
        <v>12</v>
      </c>
      <c r="K63" s="32">
        <f>H63+J63</f>
        <v>34</v>
      </c>
      <c r="L63" s="19"/>
      <c r="M63" s="20"/>
      <c r="N63" s="19"/>
      <c r="O63" s="20"/>
      <c r="P63" s="38">
        <v>8</v>
      </c>
      <c r="Q63" s="38">
        <f>P63*2</f>
        <v>16</v>
      </c>
      <c r="R63" s="38">
        <v>260</v>
      </c>
      <c r="S63" s="39">
        <v>2</v>
      </c>
      <c r="T63" s="32">
        <f>Q63+S63</f>
        <v>18</v>
      </c>
      <c r="U63" s="19"/>
      <c r="V63" s="20"/>
      <c r="W63" s="19"/>
      <c r="X63" s="20"/>
      <c r="Y63" s="38">
        <v>5</v>
      </c>
      <c r="Z63" s="38">
        <f>Y63*2</f>
        <v>10</v>
      </c>
      <c r="AA63" s="38">
        <v>1511</v>
      </c>
      <c r="AB63" s="39">
        <v>15</v>
      </c>
      <c r="AC63" s="32">
        <f>Z63+AB63</f>
        <v>25</v>
      </c>
      <c r="AD63" s="3">
        <f t="shared" si="2"/>
        <v>77</v>
      </c>
      <c r="AF63" s="64" t="s">
        <v>2251</v>
      </c>
      <c r="AJ63" s="64" t="s">
        <v>2393</v>
      </c>
      <c r="AN63" s="124" t="s">
        <v>2524</v>
      </c>
      <c r="AT63" s="91"/>
      <c r="AU63" s="91"/>
      <c r="AZ63" s="92"/>
    </row>
    <row r="64" spans="1:52" ht="13.5" thickBot="1">
      <c r="A64" s="42">
        <v>21</v>
      </c>
      <c r="B64" s="37" t="s">
        <v>353</v>
      </c>
      <c r="C64" s="21"/>
      <c r="D64" s="22"/>
      <c r="E64" s="60">
        <v>53</v>
      </c>
      <c r="F64" s="61">
        <f>E64</f>
        <v>53</v>
      </c>
      <c r="G64" s="7"/>
      <c r="H64" s="7"/>
      <c r="I64" s="7"/>
      <c r="J64" s="29"/>
      <c r="K64" s="33">
        <f>F64</f>
        <v>53</v>
      </c>
      <c r="L64" s="21"/>
      <c r="M64" s="22"/>
      <c r="N64" s="60">
        <v>32</v>
      </c>
      <c r="O64" s="61">
        <f>N64</f>
        <v>32</v>
      </c>
      <c r="P64" s="7"/>
      <c r="Q64" s="7"/>
      <c r="R64" s="7"/>
      <c r="S64" s="29"/>
      <c r="T64" s="33">
        <f>O64</f>
        <v>32</v>
      </c>
      <c r="U64" s="21"/>
      <c r="V64" s="22"/>
      <c r="W64" s="60">
        <v>26</v>
      </c>
      <c r="X64" s="61">
        <f>W64</f>
        <v>26</v>
      </c>
      <c r="Y64" s="7"/>
      <c r="Z64" s="7"/>
      <c r="AA64" s="7"/>
      <c r="AB64" s="29"/>
      <c r="AC64" s="33">
        <f>X64</f>
        <v>26</v>
      </c>
      <c r="AD64" s="4">
        <f t="shared" si="2"/>
        <v>111</v>
      </c>
      <c r="AF64" s="64" t="s">
        <v>2252</v>
      </c>
      <c r="AJ64" s="91" t="s">
        <v>2394</v>
      </c>
      <c r="AN64" s="64" t="s">
        <v>2525</v>
      </c>
      <c r="AT64" s="91"/>
      <c r="AU64" s="91"/>
      <c r="AZ64" s="92"/>
    </row>
    <row r="65" spans="1:52" ht="12.75">
      <c r="A65" s="42">
        <v>22</v>
      </c>
      <c r="B65" s="231"/>
      <c r="C65" s="265"/>
      <c r="D65" s="266"/>
      <c r="E65" s="267"/>
      <c r="F65" s="268"/>
      <c r="G65" s="269"/>
      <c r="H65" s="269"/>
      <c r="I65" s="269"/>
      <c r="J65" s="270"/>
      <c r="K65" s="271">
        <f>D65</f>
        <v>0</v>
      </c>
      <c r="L65" s="265"/>
      <c r="M65" s="266"/>
      <c r="N65" s="267"/>
      <c r="O65" s="268"/>
      <c r="P65" s="269"/>
      <c r="Q65" s="269"/>
      <c r="R65" s="269"/>
      <c r="S65" s="270"/>
      <c r="T65" s="271">
        <f>M65</f>
        <v>0</v>
      </c>
      <c r="U65" s="265"/>
      <c r="V65" s="266"/>
      <c r="W65" s="267"/>
      <c r="X65" s="268"/>
      <c r="Y65" s="269"/>
      <c r="Z65" s="269"/>
      <c r="AA65" s="269"/>
      <c r="AB65" s="270"/>
      <c r="AC65" s="271">
        <f>V65</f>
        <v>0</v>
      </c>
      <c r="AD65" s="5">
        <f t="shared" si="2"/>
        <v>0</v>
      </c>
      <c r="AF65" s="91" t="s">
        <v>1778</v>
      </c>
      <c r="AJ65" s="91" t="s">
        <v>1778</v>
      </c>
      <c r="AN65" s="91" t="s">
        <v>1778</v>
      </c>
      <c r="AT65" s="91"/>
      <c r="AU65" s="91"/>
      <c r="AZ65" s="92"/>
    </row>
    <row r="66" spans="1:52" ht="12.75">
      <c r="A66" s="42">
        <v>23</v>
      </c>
      <c r="B66" s="233"/>
      <c r="C66" s="19"/>
      <c r="D66" s="20"/>
      <c r="E66" s="19"/>
      <c r="F66" s="20"/>
      <c r="G66" s="38"/>
      <c r="H66" s="38">
        <f>G66*2</f>
        <v>0</v>
      </c>
      <c r="I66" s="38"/>
      <c r="J66" s="39"/>
      <c r="K66" s="32">
        <f>H66+J66</f>
        <v>0</v>
      </c>
      <c r="L66" s="19"/>
      <c r="M66" s="20"/>
      <c r="N66" s="19"/>
      <c r="O66" s="20"/>
      <c r="P66" s="38"/>
      <c r="Q66" s="38">
        <f>P66*2</f>
        <v>0</v>
      </c>
      <c r="R66" s="38"/>
      <c r="S66" s="39"/>
      <c r="T66" s="32">
        <f>Q66+S66</f>
        <v>0</v>
      </c>
      <c r="U66" s="19"/>
      <c r="V66" s="20"/>
      <c r="W66" s="19"/>
      <c r="X66" s="20"/>
      <c r="Y66" s="38"/>
      <c r="Z66" s="38">
        <f>Y66*2</f>
        <v>0</v>
      </c>
      <c r="AA66" s="38"/>
      <c r="AB66" s="39"/>
      <c r="AC66" s="32">
        <f>Z66+AB66</f>
        <v>0</v>
      </c>
      <c r="AD66" s="3">
        <f t="shared" si="2"/>
        <v>0</v>
      </c>
      <c r="AF66" s="124" t="s">
        <v>18</v>
      </c>
      <c r="AJ66" s="124" t="s">
        <v>18</v>
      </c>
      <c r="AN66" s="124" t="s">
        <v>18</v>
      </c>
      <c r="AT66" s="91"/>
      <c r="AU66" s="91"/>
      <c r="AZ66" s="92"/>
    </row>
    <row r="67" spans="1:52" ht="13.5" thickBot="1">
      <c r="A67" s="272">
        <v>24</v>
      </c>
      <c r="B67" s="273"/>
      <c r="C67" s="21"/>
      <c r="D67" s="22"/>
      <c r="E67" s="60"/>
      <c r="F67" s="61">
        <f>E67</f>
        <v>0</v>
      </c>
      <c r="G67" s="7"/>
      <c r="H67" s="7"/>
      <c r="I67" s="7"/>
      <c r="J67" s="29"/>
      <c r="K67" s="33">
        <f>F67</f>
        <v>0</v>
      </c>
      <c r="L67" s="21"/>
      <c r="M67" s="22"/>
      <c r="N67" s="60"/>
      <c r="O67" s="61">
        <f>N67</f>
        <v>0</v>
      </c>
      <c r="P67" s="7"/>
      <c r="Q67" s="7"/>
      <c r="R67" s="7"/>
      <c r="S67" s="29"/>
      <c r="T67" s="33">
        <f>O67</f>
        <v>0</v>
      </c>
      <c r="U67" s="21"/>
      <c r="V67" s="22"/>
      <c r="W67" s="60"/>
      <c r="X67" s="61">
        <f>W67</f>
        <v>0</v>
      </c>
      <c r="Y67" s="7"/>
      <c r="Z67" s="7"/>
      <c r="AA67" s="7"/>
      <c r="AB67" s="29"/>
      <c r="AC67" s="33">
        <f>X67</f>
        <v>0</v>
      </c>
      <c r="AD67" s="4">
        <f t="shared" si="2"/>
        <v>0</v>
      </c>
      <c r="AF67" s="91" t="s">
        <v>2253</v>
      </c>
      <c r="AJ67" s="124" t="s">
        <v>2395</v>
      </c>
      <c r="AK67" s="124"/>
      <c r="AN67" s="91" t="s">
        <v>2526</v>
      </c>
      <c r="AT67" s="91"/>
      <c r="AU67" s="91"/>
      <c r="AZ67" s="92"/>
    </row>
    <row r="68" spans="1:52" ht="12.75">
      <c r="A68" s="63"/>
      <c r="B68" s="63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14"/>
      <c r="AF68" s="91" t="s">
        <v>2254</v>
      </c>
      <c r="AJ68" s="91" t="s">
        <v>2396</v>
      </c>
      <c r="AN68" s="124" t="s">
        <v>2527</v>
      </c>
      <c r="AT68" s="91"/>
      <c r="AU68" s="91"/>
      <c r="AZ68" s="92"/>
    </row>
    <row r="69" spans="32:52" ht="12.75">
      <c r="AF69" s="124" t="s">
        <v>2255</v>
      </c>
      <c r="AG69" s="124"/>
      <c r="AH69" s="124"/>
      <c r="AJ69" s="91" t="s">
        <v>1262</v>
      </c>
      <c r="AN69" s="91" t="s">
        <v>2528</v>
      </c>
      <c r="AT69" s="91"/>
      <c r="AU69" s="91"/>
      <c r="AZ69" s="91"/>
    </row>
    <row r="70" spans="2:40" s="91" customFormat="1" ht="12.75">
      <c r="B70" s="151" t="s">
        <v>373</v>
      </c>
      <c r="AF70" s="124" t="s">
        <v>2256</v>
      </c>
      <c r="AG70" s="124"/>
      <c r="AH70" s="124"/>
      <c r="AJ70" s="91" t="s">
        <v>473</v>
      </c>
      <c r="AN70" s="91" t="s">
        <v>995</v>
      </c>
    </row>
    <row r="71" spans="5:52" ht="13.5" thickBot="1">
      <c r="E71" s="64"/>
      <c r="N71" s="64"/>
      <c r="W71" s="64"/>
      <c r="AF71" s="91" t="s">
        <v>2257</v>
      </c>
      <c r="AJ71" s="91" t="s">
        <v>2397</v>
      </c>
      <c r="AN71" s="91" t="s">
        <v>2529</v>
      </c>
      <c r="AT71" s="91"/>
      <c r="AU71" s="91"/>
      <c r="AZ71" s="91"/>
    </row>
    <row r="72" spans="1:52" ht="37.5" customHeight="1" thickBot="1">
      <c r="A72" s="71"/>
      <c r="B72" s="72" t="s">
        <v>37</v>
      </c>
      <c r="C72" s="73"/>
      <c r="D72" s="74" t="s">
        <v>40</v>
      </c>
      <c r="E72" s="75" t="s">
        <v>38</v>
      </c>
      <c r="G72" s="93" t="s">
        <v>39</v>
      </c>
      <c r="H72" s="94"/>
      <c r="L72" s="71"/>
      <c r="M72" s="80" t="s">
        <v>42</v>
      </c>
      <c r="N72" s="81" t="s">
        <v>38</v>
      </c>
      <c r="U72" s="71"/>
      <c r="V72" s="80" t="s">
        <v>43</v>
      </c>
      <c r="W72" s="81" t="s">
        <v>38</v>
      </c>
      <c r="AD72" s="75" t="s">
        <v>41</v>
      </c>
      <c r="AF72" s="91" t="s">
        <v>995</v>
      </c>
      <c r="AJ72" s="91" t="s">
        <v>2398</v>
      </c>
      <c r="AN72" s="91" t="s">
        <v>2530</v>
      </c>
      <c r="AT72" s="91"/>
      <c r="AU72" s="91"/>
      <c r="AZ72" s="91"/>
    </row>
    <row r="73" spans="1:52" ht="12.75">
      <c r="A73" s="55">
        <v>1</v>
      </c>
      <c r="B73" s="153" t="s">
        <v>359</v>
      </c>
      <c r="C73" s="85"/>
      <c r="D73" s="69">
        <f>K44+K45+K46</f>
        <v>88</v>
      </c>
      <c r="E73" s="70">
        <v>4</v>
      </c>
      <c r="G73" s="90" t="s">
        <v>10</v>
      </c>
      <c r="H73" s="91"/>
      <c r="I73" s="92"/>
      <c r="L73" s="55">
        <v>1</v>
      </c>
      <c r="M73" s="69">
        <f>T44+T45+T46</f>
        <v>125</v>
      </c>
      <c r="N73" s="79">
        <v>5</v>
      </c>
      <c r="U73" s="274">
        <v>1</v>
      </c>
      <c r="V73" s="69">
        <f>AC44+AC45+AC46</f>
        <v>107</v>
      </c>
      <c r="W73" s="79">
        <v>5</v>
      </c>
      <c r="AD73" s="82">
        <f aca="true" t="shared" si="3" ref="AD73:AD79">W73+N73+E73</f>
        <v>14</v>
      </c>
      <c r="AF73" s="91" t="s">
        <v>2258</v>
      </c>
      <c r="AJ73" s="91" t="s">
        <v>2399</v>
      </c>
      <c r="AN73" s="64" t="s">
        <v>156</v>
      </c>
      <c r="AT73" s="91"/>
      <c r="AU73" s="91"/>
      <c r="AZ73" s="91"/>
    </row>
    <row r="74" spans="1:52" ht="12.75">
      <c r="A74" s="56">
        <v>2</v>
      </c>
      <c r="B74" s="154" t="s">
        <v>48</v>
      </c>
      <c r="C74" s="86"/>
      <c r="D74" s="65">
        <f>K47+K48+K49</f>
        <v>63</v>
      </c>
      <c r="E74" s="67">
        <v>3</v>
      </c>
      <c r="G74" s="90" t="s">
        <v>11</v>
      </c>
      <c r="H74" s="91"/>
      <c r="I74" s="92"/>
      <c r="L74" s="56">
        <v>2</v>
      </c>
      <c r="M74" s="65">
        <f>T47+T48+T49</f>
        <v>90</v>
      </c>
      <c r="N74" s="77">
        <v>4</v>
      </c>
      <c r="U74" s="56">
        <v>2</v>
      </c>
      <c r="V74" s="65">
        <f>AC47+AC48+AC49</f>
        <v>109</v>
      </c>
      <c r="W74" s="77">
        <v>6</v>
      </c>
      <c r="AD74" s="70">
        <f t="shared" si="3"/>
        <v>13</v>
      </c>
      <c r="AF74" s="91" t="s">
        <v>2259</v>
      </c>
      <c r="AJ74" s="91" t="s">
        <v>2400</v>
      </c>
      <c r="AN74" s="91" t="s">
        <v>2531</v>
      </c>
      <c r="AT74" s="91"/>
      <c r="AU74" s="91"/>
      <c r="AZ74" s="91"/>
    </row>
    <row r="75" spans="1:52" ht="12.75">
      <c r="A75" s="56">
        <v>3</v>
      </c>
      <c r="B75" s="154" t="s">
        <v>662</v>
      </c>
      <c r="C75" s="86"/>
      <c r="D75" s="65">
        <f>K50+K51+K52</f>
        <v>127</v>
      </c>
      <c r="E75" s="67">
        <v>12</v>
      </c>
      <c r="G75" s="90" t="s">
        <v>12</v>
      </c>
      <c r="H75" s="91"/>
      <c r="I75" s="92"/>
      <c r="L75" s="56">
        <v>3</v>
      </c>
      <c r="M75" s="65">
        <f>T50+T51+T52</f>
        <v>228</v>
      </c>
      <c r="N75" s="77">
        <v>12</v>
      </c>
      <c r="U75" s="56">
        <v>3</v>
      </c>
      <c r="V75" s="65">
        <f>AC50+AC51+AC52</f>
        <v>169</v>
      </c>
      <c r="W75" s="77">
        <v>12</v>
      </c>
      <c r="AD75" s="70">
        <f t="shared" si="3"/>
        <v>36</v>
      </c>
      <c r="AF75" s="91" t="s">
        <v>2260</v>
      </c>
      <c r="AJ75" s="91" t="s">
        <v>2401</v>
      </c>
      <c r="AN75" s="91" t="s">
        <v>2532</v>
      </c>
      <c r="AT75" s="91"/>
      <c r="AU75" s="91"/>
      <c r="AZ75" s="91"/>
    </row>
    <row r="76" spans="1:52" ht="12.75">
      <c r="A76" s="56">
        <v>4</v>
      </c>
      <c r="B76" s="110" t="s">
        <v>663</v>
      </c>
      <c r="C76" s="86"/>
      <c r="D76" s="65">
        <f>K53+K54+K55</f>
        <v>103</v>
      </c>
      <c r="E76" s="67">
        <v>8</v>
      </c>
      <c r="G76" s="90" t="s">
        <v>13</v>
      </c>
      <c r="H76" s="91"/>
      <c r="I76" s="92"/>
      <c r="J76" s="9"/>
      <c r="K76" s="9"/>
      <c r="L76" s="56">
        <v>4</v>
      </c>
      <c r="M76" s="65">
        <f>T53+T54+T55</f>
        <v>187</v>
      </c>
      <c r="N76" s="77">
        <v>8</v>
      </c>
      <c r="U76" s="56">
        <v>4</v>
      </c>
      <c r="V76" s="65">
        <f>AC53+AC54+AC55</f>
        <v>138</v>
      </c>
      <c r="W76" s="77">
        <v>8</v>
      </c>
      <c r="AC76" s="63"/>
      <c r="AD76" s="70">
        <f t="shared" si="3"/>
        <v>24</v>
      </c>
      <c r="AF76" s="91" t="s">
        <v>2261</v>
      </c>
      <c r="AJ76" s="91" t="s">
        <v>2402</v>
      </c>
      <c r="AN76" s="91" t="s">
        <v>2533</v>
      </c>
      <c r="AT76" s="91"/>
      <c r="AU76" s="91"/>
      <c r="AZ76" s="91"/>
    </row>
    <row r="77" spans="1:52" ht="12.75">
      <c r="A77" s="56">
        <v>5</v>
      </c>
      <c r="B77" s="154" t="s">
        <v>360</v>
      </c>
      <c r="C77" s="86"/>
      <c r="D77" s="65">
        <f>K56+K57+K58</f>
        <v>92</v>
      </c>
      <c r="E77" s="67">
        <v>5</v>
      </c>
      <c r="G77" s="90" t="s">
        <v>14</v>
      </c>
      <c r="H77" s="91"/>
      <c r="I77" s="92"/>
      <c r="J77" s="9"/>
      <c r="K77" s="9"/>
      <c r="L77" s="56">
        <v>5</v>
      </c>
      <c r="M77" s="65">
        <f>T56+T57+T58</f>
        <v>192</v>
      </c>
      <c r="N77" s="77">
        <v>10</v>
      </c>
      <c r="U77" s="56">
        <v>5</v>
      </c>
      <c r="V77" s="65">
        <f>AC56+AC57+AC58</f>
        <v>100</v>
      </c>
      <c r="W77" s="77">
        <v>4</v>
      </c>
      <c r="AC77" s="63"/>
      <c r="AD77" s="70">
        <f t="shared" si="3"/>
        <v>19</v>
      </c>
      <c r="AF77" s="91" t="s">
        <v>2262</v>
      </c>
      <c r="AJ77" s="91" t="s">
        <v>2403</v>
      </c>
      <c r="AN77" s="91" t="s">
        <v>2534</v>
      </c>
      <c r="AT77" s="91"/>
      <c r="AU77" s="91"/>
      <c r="AZ77" s="91"/>
    </row>
    <row r="78" spans="1:52" ht="12.75">
      <c r="A78" s="56">
        <v>6</v>
      </c>
      <c r="B78" s="154" t="s">
        <v>1333</v>
      </c>
      <c r="C78" s="86"/>
      <c r="D78" s="65">
        <f>K59+K60+K61</f>
        <v>101</v>
      </c>
      <c r="E78" s="67">
        <v>6</v>
      </c>
      <c r="G78" s="90" t="s">
        <v>664</v>
      </c>
      <c r="H78" s="91"/>
      <c r="I78" s="91"/>
      <c r="J78" s="9"/>
      <c r="K78" s="9"/>
      <c r="L78" s="56">
        <v>6</v>
      </c>
      <c r="M78" s="65">
        <f>T59+T60+T61</f>
        <v>165</v>
      </c>
      <c r="N78" s="77">
        <v>6</v>
      </c>
      <c r="U78" s="56">
        <v>6</v>
      </c>
      <c r="V78" s="65">
        <f>AC59+AC60+AC61</f>
        <v>150</v>
      </c>
      <c r="W78" s="77">
        <v>10</v>
      </c>
      <c r="AC78" s="63"/>
      <c r="AD78" s="70">
        <f t="shared" si="3"/>
        <v>22</v>
      </c>
      <c r="AF78" s="91" t="s">
        <v>2263</v>
      </c>
      <c r="AJ78" s="91" t="s">
        <v>2404</v>
      </c>
      <c r="AN78" s="91" t="s">
        <v>473</v>
      </c>
      <c r="AT78" s="91"/>
      <c r="AU78" s="91"/>
      <c r="AZ78" s="91"/>
    </row>
    <row r="79" spans="1:52" ht="12.75">
      <c r="A79" s="56">
        <v>7</v>
      </c>
      <c r="B79" s="154" t="s">
        <v>361</v>
      </c>
      <c r="C79" s="86"/>
      <c r="D79" s="66">
        <f>K64+K63+K62</f>
        <v>122</v>
      </c>
      <c r="E79" s="67">
        <v>10</v>
      </c>
      <c r="G79" s="90" t="s">
        <v>665</v>
      </c>
      <c r="H79" s="91"/>
      <c r="I79" s="91"/>
      <c r="J79" s="9"/>
      <c r="K79" s="9"/>
      <c r="L79" s="56">
        <v>7</v>
      </c>
      <c r="M79" s="66">
        <f>T64+T63+T62</f>
        <v>66</v>
      </c>
      <c r="N79" s="77">
        <v>3</v>
      </c>
      <c r="U79" s="56">
        <v>7</v>
      </c>
      <c r="V79" s="66">
        <f>AC64+AC63+AC62</f>
        <v>74</v>
      </c>
      <c r="W79" s="77">
        <v>3</v>
      </c>
      <c r="AC79" s="63"/>
      <c r="AD79" s="70">
        <f t="shared" si="3"/>
        <v>16</v>
      </c>
      <c r="AF79" s="91" t="s">
        <v>2264</v>
      </c>
      <c r="AJ79" s="91" t="s">
        <v>2046</v>
      </c>
      <c r="AN79" s="91" t="s">
        <v>2535</v>
      </c>
      <c r="AT79" s="91"/>
      <c r="AU79" s="91"/>
      <c r="AZ79" s="91"/>
    </row>
    <row r="80" spans="1:52" ht="13.5" thickBot="1">
      <c r="A80" s="57">
        <v>8</v>
      </c>
      <c r="B80" s="62" t="s">
        <v>1624</v>
      </c>
      <c r="C80" s="87"/>
      <c r="D80" s="76">
        <f>K65+K66+K67</f>
        <v>0</v>
      </c>
      <c r="E80" s="68">
        <v>0</v>
      </c>
      <c r="I80" s="9"/>
      <c r="J80" s="9"/>
      <c r="K80" s="9"/>
      <c r="L80" s="57">
        <v>8</v>
      </c>
      <c r="M80" s="76">
        <f>T65+T67+T66</f>
        <v>0</v>
      </c>
      <c r="N80" s="78">
        <v>0</v>
      </c>
      <c r="U80" s="57">
        <v>8</v>
      </c>
      <c r="V80" s="76">
        <f>AC65+AC66+AC67</f>
        <v>0</v>
      </c>
      <c r="W80" s="78">
        <v>0</v>
      </c>
      <c r="AC80" s="8"/>
      <c r="AD80" s="70">
        <f>W80+N80+E80</f>
        <v>0</v>
      </c>
      <c r="AF80" s="91" t="s">
        <v>2265</v>
      </c>
      <c r="AJ80" s="91" t="s">
        <v>2405</v>
      </c>
      <c r="AN80" s="91" t="s">
        <v>2536</v>
      </c>
      <c r="AT80" s="91"/>
      <c r="AU80" s="91"/>
      <c r="AZ80" s="91"/>
    </row>
    <row r="81" spans="7:52" ht="12.75">
      <c r="G81" s="90" t="s">
        <v>16</v>
      </c>
      <c r="H81" s="91"/>
      <c r="I81" s="9"/>
      <c r="J81" s="9"/>
      <c r="K81" s="9"/>
      <c r="AC81" s="8"/>
      <c r="AF81" s="64" t="s">
        <v>749</v>
      </c>
      <c r="AJ81" s="91" t="s">
        <v>731</v>
      </c>
      <c r="AN81" s="64" t="s">
        <v>57</v>
      </c>
      <c r="AT81" s="91"/>
      <c r="AU81" s="91"/>
      <c r="AZ81" s="91"/>
    </row>
    <row r="82" spans="9:52" ht="12.75">
      <c r="I82" s="9"/>
      <c r="J82" s="9"/>
      <c r="K82" s="9"/>
      <c r="AC82" s="63"/>
      <c r="AF82" s="91" t="s">
        <v>2266</v>
      </c>
      <c r="AJ82" s="91" t="s">
        <v>2406</v>
      </c>
      <c r="AN82" s="91" t="s">
        <v>2537</v>
      </c>
      <c r="AT82" s="91"/>
      <c r="AU82" s="91"/>
      <c r="AZ82" s="91"/>
    </row>
    <row r="83" spans="1:52" ht="18">
      <c r="A83" s="103"/>
      <c r="B83" s="103" t="s">
        <v>372</v>
      </c>
      <c r="C83" s="46"/>
      <c r="D83" s="46"/>
      <c r="E83" s="46"/>
      <c r="F83" s="46"/>
      <c r="AC83" s="63"/>
      <c r="AF83" s="91" t="s">
        <v>2267</v>
      </c>
      <c r="AJ83" s="91" t="s">
        <v>2407</v>
      </c>
      <c r="AN83" s="91" t="s">
        <v>2538</v>
      </c>
      <c r="AT83" s="91"/>
      <c r="AU83" s="91"/>
      <c r="AZ83" s="91"/>
    </row>
    <row r="84" spans="1:52" ht="18.75" thickBot="1">
      <c r="A84" s="101" t="s">
        <v>30</v>
      </c>
      <c r="B84" s="101"/>
      <c r="AC84" s="8"/>
      <c r="AF84" s="91" t="s">
        <v>2268</v>
      </c>
      <c r="AJ84" s="91" t="s">
        <v>2408</v>
      </c>
      <c r="AN84" s="91" t="s">
        <v>2539</v>
      </c>
      <c r="AT84" s="91"/>
      <c r="AU84" s="91"/>
      <c r="AZ84" s="91"/>
    </row>
    <row r="85" spans="1:52" ht="13.5" thickBot="1">
      <c r="A85" s="330" t="s">
        <v>6</v>
      </c>
      <c r="B85" s="330" t="s">
        <v>0</v>
      </c>
      <c r="C85" s="333" t="s">
        <v>3</v>
      </c>
      <c r="D85" s="325"/>
      <c r="E85" s="325"/>
      <c r="F85" s="325"/>
      <c r="G85" s="325"/>
      <c r="H85" s="325"/>
      <c r="I85" s="325"/>
      <c r="J85" s="326"/>
      <c r="K85" s="327"/>
      <c r="L85" s="334"/>
      <c r="AC85" s="8"/>
      <c r="AD85" s="336"/>
      <c r="AF85" s="91" t="s">
        <v>2269</v>
      </c>
      <c r="AJ85" s="91" t="s">
        <v>2409</v>
      </c>
      <c r="AN85" s="64" t="s">
        <v>749</v>
      </c>
      <c r="AT85" s="91"/>
      <c r="AU85" s="91"/>
      <c r="AZ85" s="91"/>
    </row>
    <row r="86" spans="1:52" ht="51.75" thickBot="1">
      <c r="A86" s="331"/>
      <c r="B86" s="332"/>
      <c r="C86" s="23" t="s">
        <v>20</v>
      </c>
      <c r="D86" s="34" t="s">
        <v>24</v>
      </c>
      <c r="E86" s="23" t="s">
        <v>21</v>
      </c>
      <c r="F86" s="34" t="s">
        <v>25</v>
      </c>
      <c r="G86" s="24" t="s">
        <v>22</v>
      </c>
      <c r="H86" s="24" t="s">
        <v>26</v>
      </c>
      <c r="I86" s="25" t="s">
        <v>23</v>
      </c>
      <c r="J86" s="26" t="s">
        <v>28</v>
      </c>
      <c r="K86" s="30" t="s">
        <v>27</v>
      </c>
      <c r="L86" s="335"/>
      <c r="AC86" s="63"/>
      <c r="AD86" s="321"/>
      <c r="AF86" s="91" t="s">
        <v>2270</v>
      </c>
      <c r="AJ86" s="91" t="s">
        <v>2410</v>
      </c>
      <c r="AN86" s="91" t="s">
        <v>2540</v>
      </c>
      <c r="AT86" s="91"/>
      <c r="AU86" s="91"/>
      <c r="AZ86" s="91"/>
    </row>
    <row r="87" spans="1:52" ht="12.75">
      <c r="A87" s="5">
        <v>1</v>
      </c>
      <c r="B87" s="58" t="s">
        <v>676</v>
      </c>
      <c r="C87" s="17"/>
      <c r="D87" s="18"/>
      <c r="E87" s="206">
        <v>70</v>
      </c>
      <c r="F87" s="208">
        <v>70</v>
      </c>
      <c r="G87" s="10"/>
      <c r="H87" s="10"/>
      <c r="I87" s="10"/>
      <c r="J87" s="27"/>
      <c r="K87" s="31">
        <v>70</v>
      </c>
      <c r="L87" s="47"/>
      <c r="V87" s="35"/>
      <c r="AC87" s="63"/>
      <c r="AD87" s="14"/>
      <c r="AF87" s="124" t="s">
        <v>138</v>
      </c>
      <c r="AJ87" s="91" t="s">
        <v>470</v>
      </c>
      <c r="AN87" s="91" t="s">
        <v>2541</v>
      </c>
      <c r="AT87" s="91"/>
      <c r="AU87" s="91"/>
      <c r="AZ87" s="91"/>
    </row>
    <row r="88" spans="1:52" ht="12.75">
      <c r="A88" s="42">
        <v>2</v>
      </c>
      <c r="B88" s="232" t="s">
        <v>1328</v>
      </c>
      <c r="C88" s="202">
        <v>5905</v>
      </c>
      <c r="D88" s="204">
        <v>59</v>
      </c>
      <c r="E88" s="19"/>
      <c r="F88" s="20"/>
      <c r="G88" s="1"/>
      <c r="H88" s="1"/>
      <c r="I88" s="1"/>
      <c r="J88" s="28"/>
      <c r="K88" s="32">
        <v>59</v>
      </c>
      <c r="L88" s="48"/>
      <c r="V88" s="35"/>
      <c r="AC88" s="8"/>
      <c r="AD88" s="14"/>
      <c r="AF88" s="91" t="s">
        <v>2271</v>
      </c>
      <c r="AJ88" s="91" t="s">
        <v>2411</v>
      </c>
      <c r="AN88" s="91" t="s">
        <v>2542</v>
      </c>
      <c r="AT88" s="91"/>
      <c r="AU88" s="91"/>
      <c r="AZ88" s="91"/>
    </row>
    <row r="89" spans="1:52" ht="13.5" thickBot="1">
      <c r="A89" s="42">
        <v>3</v>
      </c>
      <c r="B89" s="37" t="s">
        <v>1330</v>
      </c>
      <c r="C89" s="21"/>
      <c r="D89" s="22"/>
      <c r="E89" s="60">
        <v>54</v>
      </c>
      <c r="F89" s="61">
        <v>54</v>
      </c>
      <c r="G89" s="7"/>
      <c r="H89" s="7"/>
      <c r="I89" s="7"/>
      <c r="J89" s="29"/>
      <c r="K89" s="33">
        <v>54</v>
      </c>
      <c r="L89" s="48"/>
      <c r="V89" s="35"/>
      <c r="AC89" s="63"/>
      <c r="AD89" s="14"/>
      <c r="AF89" s="91" t="s">
        <v>2272</v>
      </c>
      <c r="AJ89" s="91" t="s">
        <v>2412</v>
      </c>
      <c r="AN89" s="91" t="s">
        <v>470</v>
      </c>
      <c r="AT89" s="91"/>
      <c r="AU89" s="91"/>
      <c r="AZ89" s="91"/>
    </row>
    <row r="90" spans="1:52" ht="12.75">
      <c r="A90" s="42">
        <v>4</v>
      </c>
      <c r="B90" s="58" t="s">
        <v>353</v>
      </c>
      <c r="C90" s="17"/>
      <c r="D90" s="18"/>
      <c r="E90" s="206">
        <v>53</v>
      </c>
      <c r="F90" s="208">
        <v>53</v>
      </c>
      <c r="G90" s="10"/>
      <c r="H90" s="10"/>
      <c r="I90" s="10"/>
      <c r="J90" s="27"/>
      <c r="K90" s="31">
        <v>53</v>
      </c>
      <c r="L90" s="48"/>
      <c r="V90" s="35"/>
      <c r="AC90" s="63"/>
      <c r="AD90" s="14"/>
      <c r="AF90" s="124" t="s">
        <v>2273</v>
      </c>
      <c r="AG90" s="124"/>
      <c r="AH90" s="124"/>
      <c r="AJ90" s="91" t="s">
        <v>2413</v>
      </c>
      <c r="AN90" s="91" t="s">
        <v>2543</v>
      </c>
      <c r="AT90" s="91"/>
      <c r="AU90" s="91"/>
      <c r="AZ90" s="91"/>
    </row>
    <row r="91" spans="1:52" ht="12.75">
      <c r="A91" s="42">
        <v>5</v>
      </c>
      <c r="B91" s="229" t="s">
        <v>687</v>
      </c>
      <c r="C91" s="19"/>
      <c r="D91" s="20"/>
      <c r="E91" s="207">
        <v>52</v>
      </c>
      <c r="F91" s="209">
        <v>52</v>
      </c>
      <c r="G91" s="1"/>
      <c r="H91" s="1"/>
      <c r="I91" s="1"/>
      <c r="J91" s="28"/>
      <c r="K91" s="32">
        <v>52</v>
      </c>
      <c r="L91" s="48"/>
      <c r="V91" s="35"/>
      <c r="AC91" s="63"/>
      <c r="AD91" s="14"/>
      <c r="AF91" s="124" t="s">
        <v>2274</v>
      </c>
      <c r="AG91" s="124"/>
      <c r="AH91" s="124"/>
      <c r="AJ91" s="91" t="s">
        <v>2414</v>
      </c>
      <c r="AN91" s="91" t="s">
        <v>2544</v>
      </c>
      <c r="AT91" s="91"/>
      <c r="AU91" s="91"/>
      <c r="AZ91" s="91"/>
    </row>
    <row r="92" spans="1:52" ht="13.5" thickBot="1">
      <c r="A92" s="42">
        <v>6</v>
      </c>
      <c r="B92" s="229" t="s">
        <v>1327</v>
      </c>
      <c r="C92" s="21"/>
      <c r="D92" s="22"/>
      <c r="E92" s="60">
        <v>40</v>
      </c>
      <c r="F92" s="61">
        <v>40</v>
      </c>
      <c r="G92" s="7"/>
      <c r="H92" s="7"/>
      <c r="I92" s="7"/>
      <c r="J92" s="29"/>
      <c r="K92" s="33">
        <v>40</v>
      </c>
      <c r="L92" s="48"/>
      <c r="V92" s="35"/>
      <c r="AC92" s="63"/>
      <c r="AD92" s="14"/>
      <c r="AF92" s="91" t="s">
        <v>2275</v>
      </c>
      <c r="AJ92" s="91" t="s">
        <v>2415</v>
      </c>
      <c r="AN92" s="91" t="s">
        <v>2545</v>
      </c>
      <c r="AT92" s="91"/>
      <c r="AU92" s="91"/>
      <c r="AZ92" s="91"/>
    </row>
    <row r="93" spans="1:52" ht="12.75">
      <c r="A93" s="42">
        <v>7</v>
      </c>
      <c r="B93" s="44" t="s">
        <v>350</v>
      </c>
      <c r="C93" s="40">
        <v>3536</v>
      </c>
      <c r="D93" s="41">
        <v>35</v>
      </c>
      <c r="E93" s="17"/>
      <c r="F93" s="18"/>
      <c r="G93" s="10"/>
      <c r="H93" s="10"/>
      <c r="I93" s="10"/>
      <c r="J93" s="27"/>
      <c r="K93" s="31">
        <v>35</v>
      </c>
      <c r="L93" s="48"/>
      <c r="V93" s="35"/>
      <c r="AC93" s="63"/>
      <c r="AD93" s="14"/>
      <c r="AF93" s="91" t="s">
        <v>2276</v>
      </c>
      <c r="AJ93" s="124" t="s">
        <v>47</v>
      </c>
      <c r="AN93" s="64" t="s">
        <v>2546</v>
      </c>
      <c r="AT93" s="91"/>
      <c r="AU93" s="91"/>
      <c r="AZ93" s="91"/>
    </row>
    <row r="94" spans="1:52" ht="12.75">
      <c r="A94" s="42">
        <v>8</v>
      </c>
      <c r="B94" s="36" t="s">
        <v>2588</v>
      </c>
      <c r="C94" s="19"/>
      <c r="D94" s="20"/>
      <c r="E94" s="19"/>
      <c r="F94" s="20"/>
      <c r="G94" s="38">
        <v>11</v>
      </c>
      <c r="H94" s="38">
        <v>22</v>
      </c>
      <c r="I94" s="38">
        <v>1287</v>
      </c>
      <c r="J94" s="39">
        <v>12</v>
      </c>
      <c r="K94" s="32">
        <v>34</v>
      </c>
      <c r="L94" s="48"/>
      <c r="V94" s="35"/>
      <c r="AC94" s="63"/>
      <c r="AD94" s="14"/>
      <c r="AF94" s="64" t="s">
        <v>57</v>
      </c>
      <c r="AJ94" s="124" t="s">
        <v>2416</v>
      </c>
      <c r="AK94" s="124"/>
      <c r="AN94" s="91" t="s">
        <v>2547</v>
      </c>
      <c r="AT94" s="91"/>
      <c r="AU94" s="91"/>
      <c r="AZ94" s="91"/>
    </row>
    <row r="95" spans="1:52" ht="13.5" thickBot="1">
      <c r="A95" s="42">
        <v>9</v>
      </c>
      <c r="B95" s="256" t="s">
        <v>345</v>
      </c>
      <c r="C95" s="21"/>
      <c r="D95" s="22"/>
      <c r="E95" s="60">
        <v>33</v>
      </c>
      <c r="F95" s="61">
        <v>33</v>
      </c>
      <c r="G95" s="7"/>
      <c r="H95" s="7"/>
      <c r="I95" s="7"/>
      <c r="J95" s="29"/>
      <c r="K95" s="33">
        <v>33</v>
      </c>
      <c r="L95" s="48"/>
      <c r="V95" s="35"/>
      <c r="AC95" s="63"/>
      <c r="AD95" s="14"/>
      <c r="AF95" s="91" t="s">
        <v>2277</v>
      </c>
      <c r="AJ95" s="91" t="s">
        <v>2417</v>
      </c>
      <c r="AN95" s="91" t="s">
        <v>2548</v>
      </c>
      <c r="AT95" s="91"/>
      <c r="AU95" s="91"/>
      <c r="AZ95" s="91"/>
    </row>
    <row r="96" spans="1:52" ht="12.75">
      <c r="A96" s="42">
        <v>10</v>
      </c>
      <c r="B96" s="43" t="s">
        <v>2371</v>
      </c>
      <c r="C96" s="17"/>
      <c r="D96" s="18"/>
      <c r="E96" s="17"/>
      <c r="F96" s="18"/>
      <c r="G96" s="210">
        <v>8</v>
      </c>
      <c r="H96" s="210">
        <v>16</v>
      </c>
      <c r="I96" s="210">
        <v>1776</v>
      </c>
      <c r="J96" s="212">
        <v>17</v>
      </c>
      <c r="K96" s="31">
        <v>33</v>
      </c>
      <c r="L96" s="48"/>
      <c r="V96" s="35"/>
      <c r="AC96" s="8"/>
      <c r="AD96" s="14"/>
      <c r="AF96" s="91" t="s">
        <v>2278</v>
      </c>
      <c r="AJ96" s="91" t="s">
        <v>2418</v>
      </c>
      <c r="AN96" s="64" t="s">
        <v>411</v>
      </c>
      <c r="AT96" s="91"/>
      <c r="AU96" s="91"/>
      <c r="AZ96" s="91"/>
    </row>
    <row r="97" spans="1:52" ht="12.75">
      <c r="A97" s="42">
        <v>11</v>
      </c>
      <c r="B97" s="15" t="s">
        <v>491</v>
      </c>
      <c r="C97" s="202">
        <v>3273</v>
      </c>
      <c r="D97" s="204">
        <v>32</v>
      </c>
      <c r="E97" s="19"/>
      <c r="F97" s="20"/>
      <c r="G97" s="1"/>
      <c r="H97" s="1"/>
      <c r="I97" s="1"/>
      <c r="J97" s="28"/>
      <c r="K97" s="32">
        <v>32</v>
      </c>
      <c r="L97" s="48"/>
      <c r="V97" s="35"/>
      <c r="AC97" s="63"/>
      <c r="AD97" s="14"/>
      <c r="AF97" s="91" t="s">
        <v>2279</v>
      </c>
      <c r="AJ97" s="91" t="s">
        <v>2419</v>
      </c>
      <c r="AN97" s="91" t="s">
        <v>2549</v>
      </c>
      <c r="AT97" s="91"/>
      <c r="AU97" s="91"/>
      <c r="AZ97" s="91"/>
    </row>
    <row r="98" spans="1:52" ht="13.5" thickBot="1">
      <c r="A98" s="42">
        <v>12</v>
      </c>
      <c r="B98" s="310" t="s">
        <v>660</v>
      </c>
      <c r="C98" s="203">
        <v>3180</v>
      </c>
      <c r="D98" s="205">
        <v>31</v>
      </c>
      <c r="E98" s="21"/>
      <c r="F98" s="22"/>
      <c r="G98" s="7"/>
      <c r="H98" s="7"/>
      <c r="I98" s="7"/>
      <c r="J98" s="29"/>
      <c r="K98" s="33">
        <v>31</v>
      </c>
      <c r="L98" s="48"/>
      <c r="V98" s="35"/>
      <c r="AC98" s="63"/>
      <c r="AD98" s="14"/>
      <c r="AF98" s="91" t="s">
        <v>2280</v>
      </c>
      <c r="AJ98" s="91" t="s">
        <v>2420</v>
      </c>
      <c r="AN98" s="91" t="s">
        <v>2550</v>
      </c>
      <c r="AT98" s="91"/>
      <c r="AU98" s="91"/>
      <c r="AZ98" s="91"/>
    </row>
    <row r="99" spans="1:52" ht="12.75">
      <c r="A99" s="42">
        <v>13</v>
      </c>
      <c r="B99" s="43" t="s">
        <v>346</v>
      </c>
      <c r="C99" s="17"/>
      <c r="D99" s="18"/>
      <c r="E99" s="17"/>
      <c r="F99" s="18"/>
      <c r="G99" s="210">
        <v>12</v>
      </c>
      <c r="H99" s="210">
        <v>24</v>
      </c>
      <c r="I99" s="210">
        <v>544</v>
      </c>
      <c r="J99" s="212">
        <v>5</v>
      </c>
      <c r="K99" s="31">
        <v>29</v>
      </c>
      <c r="L99" s="48"/>
      <c r="V99" s="35"/>
      <c r="AD99" s="14"/>
      <c r="AF99" s="91" t="s">
        <v>2281</v>
      </c>
      <c r="AJ99" s="91" t="s">
        <v>2421</v>
      </c>
      <c r="AN99" s="91" t="s">
        <v>2551</v>
      </c>
      <c r="AT99" s="91"/>
      <c r="AU99" s="91"/>
      <c r="AZ99" s="91"/>
    </row>
    <row r="100" spans="1:52" ht="12.75">
      <c r="A100" s="42">
        <v>14</v>
      </c>
      <c r="B100" s="15" t="s">
        <v>2223</v>
      </c>
      <c r="C100" s="202">
        <v>2969</v>
      </c>
      <c r="D100" s="204">
        <v>29</v>
      </c>
      <c r="E100" s="19"/>
      <c r="F100" s="20"/>
      <c r="G100" s="1"/>
      <c r="H100" s="1"/>
      <c r="I100" s="1"/>
      <c r="J100" s="28"/>
      <c r="K100" s="32">
        <v>29</v>
      </c>
      <c r="L100" s="48"/>
      <c r="V100" s="35"/>
      <c r="AC100" s="63"/>
      <c r="AD100" s="14"/>
      <c r="AF100" s="91" t="s">
        <v>2282</v>
      </c>
      <c r="AJ100" s="91" t="s">
        <v>2422</v>
      </c>
      <c r="AN100" s="91" t="s">
        <v>94</v>
      </c>
      <c r="AT100" s="91"/>
      <c r="AU100" s="91"/>
      <c r="AZ100" s="91"/>
    </row>
    <row r="101" spans="1:52" ht="13.5" thickBot="1">
      <c r="A101" s="42">
        <v>15</v>
      </c>
      <c r="B101" s="15" t="s">
        <v>344</v>
      </c>
      <c r="C101" s="203">
        <v>2663</v>
      </c>
      <c r="D101" s="205">
        <v>26</v>
      </c>
      <c r="E101" s="21"/>
      <c r="F101" s="22"/>
      <c r="G101" s="7"/>
      <c r="H101" s="7"/>
      <c r="I101" s="7"/>
      <c r="J101" s="29"/>
      <c r="K101" s="33">
        <v>26</v>
      </c>
      <c r="L101" s="48"/>
      <c r="AC101" s="63"/>
      <c r="AD101" s="14"/>
      <c r="AF101" s="64" t="s">
        <v>1035</v>
      </c>
      <c r="AJ101" s="91" t="s">
        <v>995</v>
      </c>
      <c r="AN101" s="91" t="s">
        <v>2552</v>
      </c>
      <c r="AT101" s="91"/>
      <c r="AU101" s="91"/>
      <c r="AZ101" s="91"/>
    </row>
    <row r="102" spans="1:47" ht="12.75">
      <c r="A102" s="42">
        <v>16</v>
      </c>
      <c r="B102" s="43" t="s">
        <v>1978</v>
      </c>
      <c r="C102" s="17"/>
      <c r="D102" s="18"/>
      <c r="E102" s="17"/>
      <c r="F102" s="18"/>
      <c r="G102" s="210">
        <v>10</v>
      </c>
      <c r="H102" s="210">
        <v>20</v>
      </c>
      <c r="I102" s="210">
        <v>597</v>
      </c>
      <c r="J102" s="212">
        <v>5</v>
      </c>
      <c r="K102" s="31">
        <v>25</v>
      </c>
      <c r="L102" s="49"/>
      <c r="V102" s="45"/>
      <c r="W102" s="337"/>
      <c r="X102" s="338"/>
      <c r="Y102" s="51"/>
      <c r="Z102" s="51"/>
      <c r="AA102" s="51"/>
      <c r="AB102" s="51"/>
      <c r="AC102" s="51"/>
      <c r="AD102" s="14"/>
      <c r="AF102" s="91" t="s">
        <v>2283</v>
      </c>
      <c r="AJ102" s="91" t="s">
        <v>2423</v>
      </c>
      <c r="AN102" s="91" t="s">
        <v>2553</v>
      </c>
      <c r="AT102" s="91"/>
      <c r="AU102" s="91"/>
    </row>
    <row r="103" spans="1:47" ht="12.75">
      <c r="A103" s="42">
        <v>17</v>
      </c>
      <c r="B103" s="233" t="s">
        <v>661</v>
      </c>
      <c r="C103" s="19"/>
      <c r="D103" s="20"/>
      <c r="E103" s="19"/>
      <c r="F103" s="20"/>
      <c r="G103" s="38">
        <v>8</v>
      </c>
      <c r="H103" s="38">
        <v>16</v>
      </c>
      <c r="I103" s="38">
        <v>497</v>
      </c>
      <c r="J103" s="39">
        <v>4</v>
      </c>
      <c r="K103" s="32">
        <v>20</v>
      </c>
      <c r="L103" s="49"/>
      <c r="V103" s="45"/>
      <c r="W103" s="337"/>
      <c r="X103" s="338"/>
      <c r="Y103" s="83"/>
      <c r="Z103" s="83"/>
      <c r="AA103" s="83"/>
      <c r="AB103" s="83"/>
      <c r="AC103" s="83"/>
      <c r="AD103" s="14"/>
      <c r="AF103" s="91" t="s">
        <v>58</v>
      </c>
      <c r="AJ103" s="91" t="s">
        <v>2424</v>
      </c>
      <c r="AN103" s="91" t="s">
        <v>2554</v>
      </c>
      <c r="AT103" s="91"/>
      <c r="AU103" s="91"/>
    </row>
    <row r="104" spans="1:47" ht="13.5" thickBot="1">
      <c r="A104" s="42">
        <v>18</v>
      </c>
      <c r="B104" s="16" t="s">
        <v>1631</v>
      </c>
      <c r="C104" s="294">
        <v>1824</v>
      </c>
      <c r="D104" s="295">
        <v>18</v>
      </c>
      <c r="E104" s="257"/>
      <c r="F104" s="258"/>
      <c r="G104" s="261"/>
      <c r="H104" s="261"/>
      <c r="I104" s="261"/>
      <c r="J104" s="262"/>
      <c r="K104" s="263">
        <v>18</v>
      </c>
      <c r="L104" s="49"/>
      <c r="V104" s="45"/>
      <c r="W104" s="337"/>
      <c r="X104" s="338"/>
      <c r="Y104" s="83"/>
      <c r="Z104" s="83"/>
      <c r="AA104" s="83"/>
      <c r="AB104" s="83"/>
      <c r="AC104" s="83"/>
      <c r="AD104" s="14"/>
      <c r="AF104" s="91" t="s">
        <v>2284</v>
      </c>
      <c r="AJ104" s="91" t="s">
        <v>2425</v>
      </c>
      <c r="AN104" s="91" t="s">
        <v>2046</v>
      </c>
      <c r="AT104" s="91"/>
      <c r="AU104" s="91"/>
    </row>
    <row r="105" spans="1:47" ht="12.75">
      <c r="A105" s="42">
        <v>19</v>
      </c>
      <c r="B105" s="58" t="s">
        <v>2372</v>
      </c>
      <c r="C105" s="267"/>
      <c r="D105" s="268"/>
      <c r="E105" s="291">
        <v>12</v>
      </c>
      <c r="F105" s="292">
        <v>12</v>
      </c>
      <c r="G105" s="269"/>
      <c r="H105" s="269"/>
      <c r="I105" s="269"/>
      <c r="J105" s="270"/>
      <c r="K105" s="271">
        <v>12</v>
      </c>
      <c r="L105" s="11"/>
      <c r="AD105" s="14"/>
      <c r="AF105" s="91" t="s">
        <v>2285</v>
      </c>
      <c r="AJ105" s="91" t="s">
        <v>2426</v>
      </c>
      <c r="AN105" s="91" t="s">
        <v>2555</v>
      </c>
      <c r="AT105" s="91"/>
      <c r="AU105" s="91"/>
    </row>
    <row r="106" spans="1:47" ht="12.75">
      <c r="A106" s="42">
        <v>20</v>
      </c>
      <c r="B106" s="36" t="s">
        <v>2587</v>
      </c>
      <c r="C106" s="19"/>
      <c r="D106" s="20"/>
      <c r="E106" s="19"/>
      <c r="F106" s="20"/>
      <c r="G106" s="38">
        <v>4</v>
      </c>
      <c r="H106" s="38">
        <v>8</v>
      </c>
      <c r="I106" s="38">
        <v>158</v>
      </c>
      <c r="J106" s="39">
        <v>1</v>
      </c>
      <c r="K106" s="32">
        <v>9</v>
      </c>
      <c r="L106" s="11"/>
      <c r="AD106" s="14"/>
      <c r="AF106" s="91" t="s">
        <v>2286</v>
      </c>
      <c r="AJ106" s="91" t="s">
        <v>2427</v>
      </c>
      <c r="AN106" s="91" t="s">
        <v>2556</v>
      </c>
      <c r="AT106" s="91"/>
      <c r="AU106" s="91"/>
    </row>
    <row r="107" spans="1:47" ht="13.5" thickBot="1">
      <c r="A107" s="42">
        <v>21</v>
      </c>
      <c r="B107" s="233" t="s">
        <v>1326</v>
      </c>
      <c r="C107" s="21"/>
      <c r="D107" s="22"/>
      <c r="E107" s="21"/>
      <c r="F107" s="22"/>
      <c r="G107" s="211">
        <v>1</v>
      </c>
      <c r="H107" s="211">
        <v>2</v>
      </c>
      <c r="I107" s="211">
        <v>342</v>
      </c>
      <c r="J107" s="213"/>
      <c r="K107" s="33">
        <v>2</v>
      </c>
      <c r="L107" s="12"/>
      <c r="AD107" s="14"/>
      <c r="AF107" s="91" t="s">
        <v>2287</v>
      </c>
      <c r="AJ107" s="91" t="s">
        <v>2428</v>
      </c>
      <c r="AN107" s="91" t="s">
        <v>2557</v>
      </c>
      <c r="AT107" s="91"/>
      <c r="AU107" s="91"/>
    </row>
    <row r="108" spans="1:47" ht="13.5" customHeight="1">
      <c r="A108" s="42">
        <v>22</v>
      </c>
      <c r="B108" s="231"/>
      <c r="C108" s="265"/>
      <c r="D108" s="266"/>
      <c r="E108" s="267"/>
      <c r="F108" s="268"/>
      <c r="G108" s="269"/>
      <c r="H108" s="269"/>
      <c r="I108" s="269"/>
      <c r="J108" s="270"/>
      <c r="K108" s="271">
        <v>0</v>
      </c>
      <c r="L108" s="334"/>
      <c r="AF108" s="91" t="s">
        <v>2288</v>
      </c>
      <c r="AJ108" s="124" t="s">
        <v>138</v>
      </c>
      <c r="AN108" s="91" t="s">
        <v>2558</v>
      </c>
      <c r="AT108" s="91"/>
      <c r="AU108" s="91"/>
    </row>
    <row r="109" spans="1:47" ht="13.5" thickBot="1">
      <c r="A109" s="42">
        <v>23</v>
      </c>
      <c r="B109" s="233"/>
      <c r="C109" s="19"/>
      <c r="D109" s="20"/>
      <c r="E109" s="19"/>
      <c r="F109" s="20"/>
      <c r="G109" s="38"/>
      <c r="H109" s="38">
        <v>0</v>
      </c>
      <c r="I109" s="38"/>
      <c r="J109" s="39"/>
      <c r="K109" s="32">
        <v>0</v>
      </c>
      <c r="L109" s="335"/>
      <c r="AF109" s="64" t="s">
        <v>411</v>
      </c>
      <c r="AJ109" s="124" t="s">
        <v>2429</v>
      </c>
      <c r="AK109" s="124"/>
      <c r="AN109" s="124" t="s">
        <v>47</v>
      </c>
      <c r="AT109" s="91"/>
      <c r="AU109" s="91"/>
    </row>
    <row r="110" spans="1:47" ht="13.5" thickBot="1">
      <c r="A110" s="42">
        <v>24</v>
      </c>
      <c r="B110" s="273"/>
      <c r="C110" s="21"/>
      <c r="D110" s="22"/>
      <c r="E110" s="60"/>
      <c r="F110" s="61">
        <v>0</v>
      </c>
      <c r="G110" s="7"/>
      <c r="H110" s="7"/>
      <c r="I110" s="7"/>
      <c r="J110" s="29"/>
      <c r="K110" s="33">
        <v>0</v>
      </c>
      <c r="L110" s="47"/>
      <c r="AF110" s="91" t="s">
        <v>2289</v>
      </c>
      <c r="AJ110" s="91" t="s">
        <v>2430</v>
      </c>
      <c r="AN110" s="91" t="s">
        <v>2559</v>
      </c>
      <c r="AT110" s="91"/>
      <c r="AU110" s="91"/>
    </row>
    <row r="111" spans="1:47" ht="13.5" thickBot="1">
      <c r="A111" s="330" t="s">
        <v>6</v>
      </c>
      <c r="B111" s="330" t="s">
        <v>0</v>
      </c>
      <c r="C111" s="333" t="s">
        <v>3</v>
      </c>
      <c r="D111" s="325"/>
      <c r="E111" s="325"/>
      <c r="F111" s="325"/>
      <c r="G111" s="325"/>
      <c r="H111" s="325"/>
      <c r="I111" s="325"/>
      <c r="J111" s="326"/>
      <c r="K111" s="327"/>
      <c r="L111" s="48"/>
      <c r="AF111" s="91" t="s">
        <v>2290</v>
      </c>
      <c r="AJ111" s="91" t="s">
        <v>2431</v>
      </c>
      <c r="AN111" s="124" t="s">
        <v>2560</v>
      </c>
      <c r="AT111" s="91"/>
      <c r="AU111" s="91"/>
    </row>
    <row r="112" spans="1:47" ht="51.75" thickBot="1">
      <c r="A112" s="331"/>
      <c r="B112" s="332"/>
      <c r="C112" s="23" t="s">
        <v>20</v>
      </c>
      <c r="D112" s="34" t="s">
        <v>24</v>
      </c>
      <c r="E112" s="23" t="s">
        <v>21</v>
      </c>
      <c r="F112" s="34" t="s">
        <v>25</v>
      </c>
      <c r="G112" s="24" t="s">
        <v>22</v>
      </c>
      <c r="H112" s="24" t="s">
        <v>26</v>
      </c>
      <c r="I112" s="25" t="s">
        <v>23</v>
      </c>
      <c r="J112" s="26" t="s">
        <v>28</v>
      </c>
      <c r="K112" s="30" t="s">
        <v>27</v>
      </c>
      <c r="L112" s="48"/>
      <c r="AF112" s="91" t="s">
        <v>2291</v>
      </c>
      <c r="AJ112" s="91" t="s">
        <v>2432</v>
      </c>
      <c r="AN112" s="91" t="s">
        <v>2561</v>
      </c>
      <c r="AT112" s="91"/>
      <c r="AU112" s="91"/>
    </row>
    <row r="113" spans="1:47" ht="12.75">
      <c r="A113" s="5">
        <v>1</v>
      </c>
      <c r="B113" s="43" t="s">
        <v>1978</v>
      </c>
      <c r="C113" s="17"/>
      <c r="D113" s="18"/>
      <c r="E113" s="17"/>
      <c r="F113" s="18"/>
      <c r="G113" s="210">
        <v>29</v>
      </c>
      <c r="H113" s="210">
        <v>58</v>
      </c>
      <c r="I113" s="210">
        <v>3724</v>
      </c>
      <c r="J113" s="212">
        <v>37</v>
      </c>
      <c r="K113" s="31">
        <v>95</v>
      </c>
      <c r="L113" s="48"/>
      <c r="AF113" s="91" t="s">
        <v>2292</v>
      </c>
      <c r="AJ113" s="64" t="s">
        <v>411</v>
      </c>
      <c r="AN113" s="124" t="s">
        <v>755</v>
      </c>
      <c r="AT113" s="91"/>
      <c r="AU113" s="91"/>
    </row>
    <row r="114" spans="1:47" ht="12.75">
      <c r="A114" s="42">
        <v>2</v>
      </c>
      <c r="B114" s="233" t="s">
        <v>661</v>
      </c>
      <c r="C114" s="19"/>
      <c r="D114" s="20"/>
      <c r="E114" s="19"/>
      <c r="F114" s="20"/>
      <c r="G114" s="38">
        <v>21</v>
      </c>
      <c r="H114" s="38">
        <v>42</v>
      </c>
      <c r="I114" s="38">
        <v>3432</v>
      </c>
      <c r="J114" s="39">
        <v>34</v>
      </c>
      <c r="K114" s="32">
        <v>76</v>
      </c>
      <c r="L114" s="48"/>
      <c r="AF114" s="91" t="s">
        <v>2293</v>
      </c>
      <c r="AJ114" s="91" t="s">
        <v>2433</v>
      </c>
      <c r="AN114" s="91" t="s">
        <v>2562</v>
      </c>
      <c r="AT114" s="91"/>
      <c r="AU114" s="91"/>
    </row>
    <row r="115" spans="1:47" ht="13.5" thickBot="1">
      <c r="A115" s="42">
        <v>3</v>
      </c>
      <c r="B115" s="36" t="s">
        <v>346</v>
      </c>
      <c r="C115" s="21"/>
      <c r="D115" s="22"/>
      <c r="E115" s="21"/>
      <c r="F115" s="22"/>
      <c r="G115" s="211">
        <v>25</v>
      </c>
      <c r="H115" s="211">
        <v>50</v>
      </c>
      <c r="I115" s="211">
        <v>2477</v>
      </c>
      <c r="J115" s="213">
        <v>24</v>
      </c>
      <c r="K115" s="33">
        <v>74</v>
      </c>
      <c r="L115" s="48"/>
      <c r="AF115" s="91" t="s">
        <v>2294</v>
      </c>
      <c r="AJ115" s="91" t="s">
        <v>2434</v>
      </c>
      <c r="AN115" s="91" t="s">
        <v>2563</v>
      </c>
      <c r="AT115" s="91"/>
      <c r="AU115" s="91"/>
    </row>
    <row r="116" spans="1:47" ht="12.75">
      <c r="A116" s="42">
        <v>4</v>
      </c>
      <c r="B116" s="276" t="s">
        <v>1327</v>
      </c>
      <c r="C116" s="17"/>
      <c r="D116" s="18"/>
      <c r="E116" s="206">
        <v>73</v>
      </c>
      <c r="F116" s="208">
        <v>73</v>
      </c>
      <c r="G116" s="10"/>
      <c r="H116" s="10"/>
      <c r="I116" s="10"/>
      <c r="J116" s="27"/>
      <c r="K116" s="31">
        <v>73</v>
      </c>
      <c r="L116" s="48"/>
      <c r="AF116" s="91" t="s">
        <v>2295</v>
      </c>
      <c r="AJ116" s="91" t="s">
        <v>2435</v>
      </c>
      <c r="AN116" s="124" t="s">
        <v>2564</v>
      </c>
      <c r="AT116" s="91"/>
      <c r="AU116" s="91"/>
    </row>
    <row r="117" spans="1:47" ht="12.75">
      <c r="A117" s="42">
        <v>5</v>
      </c>
      <c r="B117" s="15" t="s">
        <v>491</v>
      </c>
      <c r="C117" s="202">
        <v>6884</v>
      </c>
      <c r="D117" s="204">
        <v>68</v>
      </c>
      <c r="E117" s="19"/>
      <c r="F117" s="20"/>
      <c r="G117" s="1"/>
      <c r="H117" s="1"/>
      <c r="I117" s="1"/>
      <c r="J117" s="28"/>
      <c r="K117" s="32">
        <v>68</v>
      </c>
      <c r="L117" s="48"/>
      <c r="AF117" s="91" t="s">
        <v>128</v>
      </c>
      <c r="AJ117" s="91" t="s">
        <v>2436</v>
      </c>
      <c r="AN117" s="91" t="s">
        <v>2565</v>
      </c>
      <c r="AT117" s="91"/>
      <c r="AU117" s="91"/>
    </row>
    <row r="118" spans="1:47" ht="13.5" thickBot="1">
      <c r="A118" s="42">
        <v>6</v>
      </c>
      <c r="B118" s="37" t="s">
        <v>1330</v>
      </c>
      <c r="C118" s="21"/>
      <c r="D118" s="22"/>
      <c r="E118" s="60">
        <v>67</v>
      </c>
      <c r="F118" s="61">
        <v>67</v>
      </c>
      <c r="G118" s="7"/>
      <c r="H118" s="7"/>
      <c r="I118" s="7"/>
      <c r="J118" s="29"/>
      <c r="K118" s="33">
        <v>67</v>
      </c>
      <c r="L118" s="48"/>
      <c r="AF118" s="91" t="s">
        <v>2296</v>
      </c>
      <c r="AJ118" s="91" t="s">
        <v>2437</v>
      </c>
      <c r="AN118" s="64" t="s">
        <v>1035</v>
      </c>
      <c r="AT118" s="91"/>
      <c r="AU118" s="91"/>
    </row>
    <row r="119" spans="1:47" ht="12.75">
      <c r="A119" s="42">
        <v>7</v>
      </c>
      <c r="B119" s="58" t="s">
        <v>676</v>
      </c>
      <c r="C119" s="17"/>
      <c r="D119" s="18"/>
      <c r="E119" s="206">
        <v>65</v>
      </c>
      <c r="F119" s="208">
        <v>65</v>
      </c>
      <c r="G119" s="10"/>
      <c r="H119" s="10"/>
      <c r="I119" s="10"/>
      <c r="J119" s="27"/>
      <c r="K119" s="31">
        <v>65</v>
      </c>
      <c r="L119" s="48"/>
      <c r="AF119" s="91" t="s">
        <v>2297</v>
      </c>
      <c r="AJ119" s="91" t="s">
        <v>2438</v>
      </c>
      <c r="AN119" s="91" t="s">
        <v>2566</v>
      </c>
      <c r="AT119" s="91"/>
      <c r="AU119" s="91"/>
    </row>
    <row r="120" spans="1:47" ht="12.75">
      <c r="A120" s="42">
        <v>8</v>
      </c>
      <c r="B120" s="15" t="s">
        <v>2223</v>
      </c>
      <c r="C120" s="202">
        <v>6375</v>
      </c>
      <c r="D120" s="204">
        <v>63</v>
      </c>
      <c r="E120" s="19"/>
      <c r="F120" s="20"/>
      <c r="G120" s="1"/>
      <c r="H120" s="1"/>
      <c r="I120" s="1"/>
      <c r="J120" s="28"/>
      <c r="K120" s="32">
        <v>63</v>
      </c>
      <c r="L120" s="48"/>
      <c r="AF120" s="91" t="s">
        <v>2298</v>
      </c>
      <c r="AJ120" s="91" t="s">
        <v>2439</v>
      </c>
      <c r="AN120" s="91" t="s">
        <v>2567</v>
      </c>
      <c r="AT120" s="91"/>
      <c r="AU120" s="91"/>
    </row>
    <row r="121" spans="1:47" ht="13.5" thickBot="1">
      <c r="A121" s="42">
        <v>9</v>
      </c>
      <c r="B121" s="275" t="s">
        <v>2587</v>
      </c>
      <c r="C121" s="21"/>
      <c r="D121" s="22"/>
      <c r="E121" s="21"/>
      <c r="F121" s="22"/>
      <c r="G121" s="211">
        <v>16</v>
      </c>
      <c r="H121" s="211">
        <v>32</v>
      </c>
      <c r="I121" s="211">
        <v>3046</v>
      </c>
      <c r="J121" s="213">
        <v>30</v>
      </c>
      <c r="K121" s="33">
        <v>62</v>
      </c>
      <c r="L121" s="48"/>
      <c r="AF121" s="91" t="s">
        <v>2299</v>
      </c>
      <c r="AJ121" s="124" t="s">
        <v>485</v>
      </c>
      <c r="AN121" s="91" t="s">
        <v>2568</v>
      </c>
      <c r="AT121" s="91"/>
      <c r="AU121" s="91"/>
    </row>
    <row r="122" spans="1:47" ht="12.75">
      <c r="A122" s="42">
        <v>10</v>
      </c>
      <c r="B122" s="231" t="s">
        <v>660</v>
      </c>
      <c r="C122" s="40">
        <v>5883</v>
      </c>
      <c r="D122" s="41">
        <v>58</v>
      </c>
      <c r="E122" s="17"/>
      <c r="F122" s="18"/>
      <c r="G122" s="10"/>
      <c r="H122" s="10"/>
      <c r="I122" s="10"/>
      <c r="J122" s="27"/>
      <c r="K122" s="31">
        <v>58</v>
      </c>
      <c r="L122" s="48"/>
      <c r="AF122" s="91" t="s">
        <v>2300</v>
      </c>
      <c r="AJ122" s="124" t="s">
        <v>2440</v>
      </c>
      <c r="AK122" s="124"/>
      <c r="AN122" s="91" t="s">
        <v>2569</v>
      </c>
      <c r="AT122" s="91"/>
      <c r="AU122" s="91"/>
    </row>
    <row r="123" spans="1:47" ht="12.75">
      <c r="A123" s="42">
        <v>11</v>
      </c>
      <c r="B123" s="229" t="s">
        <v>687</v>
      </c>
      <c r="C123" s="19"/>
      <c r="D123" s="20"/>
      <c r="E123" s="207">
        <v>53</v>
      </c>
      <c r="F123" s="209">
        <v>53</v>
      </c>
      <c r="G123" s="1"/>
      <c r="H123" s="1"/>
      <c r="I123" s="1"/>
      <c r="J123" s="28"/>
      <c r="K123" s="32">
        <v>53</v>
      </c>
      <c r="L123" s="48"/>
      <c r="AF123" s="91" t="s">
        <v>473</v>
      </c>
      <c r="AJ123" s="91" t="s">
        <v>2441</v>
      </c>
      <c r="AN123" s="91" t="s">
        <v>2570</v>
      </c>
      <c r="AT123" s="91"/>
      <c r="AU123" s="91"/>
    </row>
    <row r="124" spans="1:47" ht="13.5" thickBot="1">
      <c r="A124" s="42">
        <v>12</v>
      </c>
      <c r="B124" s="277" t="s">
        <v>2371</v>
      </c>
      <c r="C124" s="21"/>
      <c r="D124" s="22"/>
      <c r="E124" s="21"/>
      <c r="F124" s="22"/>
      <c r="G124" s="211">
        <v>11</v>
      </c>
      <c r="H124" s="211">
        <v>22</v>
      </c>
      <c r="I124" s="211">
        <v>2507</v>
      </c>
      <c r="J124" s="213">
        <v>25</v>
      </c>
      <c r="K124" s="33">
        <v>47</v>
      </c>
      <c r="L124" s="48"/>
      <c r="AF124" s="91" t="s">
        <v>2301</v>
      </c>
      <c r="AJ124" s="64" t="s">
        <v>57</v>
      </c>
      <c r="AN124" s="124" t="s">
        <v>138</v>
      </c>
      <c r="AT124" s="91"/>
      <c r="AU124" s="91"/>
    </row>
    <row r="125" spans="1:47" ht="12.75">
      <c r="A125" s="42">
        <v>13</v>
      </c>
      <c r="B125" s="278" t="s">
        <v>1326</v>
      </c>
      <c r="C125" s="17"/>
      <c r="D125" s="18"/>
      <c r="E125" s="17"/>
      <c r="F125" s="18"/>
      <c r="G125" s="210">
        <v>20</v>
      </c>
      <c r="H125" s="210">
        <v>40</v>
      </c>
      <c r="I125" s="210">
        <v>772</v>
      </c>
      <c r="J125" s="212">
        <v>7</v>
      </c>
      <c r="K125" s="31">
        <v>47</v>
      </c>
      <c r="L125" s="49"/>
      <c r="AF125" s="91" t="s">
        <v>2302</v>
      </c>
      <c r="AJ125" s="91" t="s">
        <v>2442</v>
      </c>
      <c r="AN125" s="91" t="s">
        <v>2571</v>
      </c>
      <c r="AT125" s="91"/>
      <c r="AU125" s="91"/>
    </row>
    <row r="126" spans="1:47" ht="12.75">
      <c r="A126" s="42">
        <v>14</v>
      </c>
      <c r="B126" s="232" t="s">
        <v>1328</v>
      </c>
      <c r="C126" s="202">
        <v>4536</v>
      </c>
      <c r="D126" s="204">
        <v>45</v>
      </c>
      <c r="E126" s="19"/>
      <c r="F126" s="20"/>
      <c r="G126" s="1"/>
      <c r="H126" s="1"/>
      <c r="I126" s="1"/>
      <c r="J126" s="28"/>
      <c r="K126" s="32">
        <v>45</v>
      </c>
      <c r="L126" s="49"/>
      <c r="AF126" s="91" t="s">
        <v>2303</v>
      </c>
      <c r="AJ126" s="91" t="s">
        <v>2443</v>
      </c>
      <c r="AN126" s="124" t="s">
        <v>2572</v>
      </c>
      <c r="AT126" s="91"/>
      <c r="AU126" s="91"/>
    </row>
    <row r="127" spans="1:47" ht="13.5" thickBot="1">
      <c r="A127" s="42">
        <v>15</v>
      </c>
      <c r="B127" s="37" t="s">
        <v>2372</v>
      </c>
      <c r="C127" s="21"/>
      <c r="D127" s="22"/>
      <c r="E127" s="60">
        <v>43</v>
      </c>
      <c r="F127" s="61">
        <v>43</v>
      </c>
      <c r="G127" s="7"/>
      <c r="H127" s="7"/>
      <c r="I127" s="7"/>
      <c r="J127" s="29"/>
      <c r="K127" s="33">
        <v>43</v>
      </c>
      <c r="L127" s="49"/>
      <c r="AF127" s="91" t="s">
        <v>2304</v>
      </c>
      <c r="AJ127" s="91" t="s">
        <v>2444</v>
      </c>
      <c r="AN127" s="124" t="s">
        <v>485</v>
      </c>
      <c r="AT127" s="91"/>
      <c r="AU127" s="91"/>
    </row>
    <row r="128" spans="1:47" ht="12.75">
      <c r="A128" s="42">
        <v>16</v>
      </c>
      <c r="B128" s="58" t="s">
        <v>345</v>
      </c>
      <c r="C128" s="17"/>
      <c r="D128" s="18"/>
      <c r="E128" s="206">
        <v>36</v>
      </c>
      <c r="F128" s="208">
        <v>36</v>
      </c>
      <c r="G128" s="10"/>
      <c r="H128" s="10"/>
      <c r="I128" s="10"/>
      <c r="J128" s="27"/>
      <c r="K128" s="31">
        <v>36</v>
      </c>
      <c r="L128" s="11"/>
      <c r="AF128" s="91" t="s">
        <v>2305</v>
      </c>
      <c r="AJ128" s="91" t="s">
        <v>2445</v>
      </c>
      <c r="AN128" s="91" t="s">
        <v>2573</v>
      </c>
      <c r="AT128" s="91"/>
      <c r="AU128" s="91"/>
    </row>
    <row r="129" spans="1:47" ht="12.75">
      <c r="A129" s="42">
        <v>17</v>
      </c>
      <c r="B129" s="37" t="s">
        <v>353</v>
      </c>
      <c r="C129" s="19"/>
      <c r="D129" s="20"/>
      <c r="E129" s="207">
        <v>32</v>
      </c>
      <c r="F129" s="209">
        <v>32</v>
      </c>
      <c r="G129" s="1"/>
      <c r="H129" s="1"/>
      <c r="I129" s="1"/>
      <c r="J129" s="28"/>
      <c r="K129" s="32">
        <v>32</v>
      </c>
      <c r="L129" s="11"/>
      <c r="AF129" s="91" t="s">
        <v>2306</v>
      </c>
      <c r="AJ129" s="91" t="s">
        <v>2446</v>
      </c>
      <c r="AN129" s="124" t="s">
        <v>2574</v>
      </c>
      <c r="AT129" s="91"/>
      <c r="AU129" s="91"/>
    </row>
    <row r="130" spans="1:47" ht="13.5" thickBot="1">
      <c r="A130" s="42">
        <v>18</v>
      </c>
      <c r="B130" s="277" t="s">
        <v>2588</v>
      </c>
      <c r="C130" s="257"/>
      <c r="D130" s="258"/>
      <c r="E130" s="257"/>
      <c r="F130" s="258"/>
      <c r="G130" s="287">
        <v>8</v>
      </c>
      <c r="H130" s="287">
        <v>16</v>
      </c>
      <c r="I130" s="287">
        <v>260</v>
      </c>
      <c r="J130" s="289">
        <v>2</v>
      </c>
      <c r="K130" s="263">
        <v>18</v>
      </c>
      <c r="L130" s="12"/>
      <c r="AF130" s="64" t="s">
        <v>156</v>
      </c>
      <c r="AJ130" s="91" t="s">
        <v>2447</v>
      </c>
      <c r="AN130" s="91" t="s">
        <v>2575</v>
      </c>
      <c r="AT130" s="91"/>
      <c r="AU130" s="91"/>
    </row>
    <row r="131" spans="1:47" ht="13.5" customHeight="1">
      <c r="A131" s="42">
        <v>19</v>
      </c>
      <c r="B131" s="44" t="s">
        <v>350</v>
      </c>
      <c r="C131" s="265">
        <v>1656</v>
      </c>
      <c r="D131" s="266">
        <v>16</v>
      </c>
      <c r="E131" s="267"/>
      <c r="F131" s="268"/>
      <c r="G131" s="269"/>
      <c r="H131" s="269"/>
      <c r="I131" s="269"/>
      <c r="J131" s="270"/>
      <c r="K131" s="271">
        <v>16</v>
      </c>
      <c r="L131" s="334"/>
      <c r="AF131" s="91" t="s">
        <v>2307</v>
      </c>
      <c r="AJ131" s="91" t="s">
        <v>2448</v>
      </c>
      <c r="AN131" s="91" t="s">
        <v>19</v>
      </c>
      <c r="AT131" s="91"/>
      <c r="AU131" s="91"/>
    </row>
    <row r="132" spans="1:47" ht="13.5" thickBot="1">
      <c r="A132" s="42">
        <v>20</v>
      </c>
      <c r="B132" s="15" t="s">
        <v>344</v>
      </c>
      <c r="C132" s="202">
        <v>1549</v>
      </c>
      <c r="D132" s="204">
        <v>15</v>
      </c>
      <c r="E132" s="19"/>
      <c r="F132" s="20"/>
      <c r="G132" s="1"/>
      <c r="H132" s="1"/>
      <c r="I132" s="1"/>
      <c r="J132" s="28"/>
      <c r="K132" s="32">
        <v>15</v>
      </c>
      <c r="L132" s="335"/>
      <c r="AF132" s="91" t="s">
        <v>2308</v>
      </c>
      <c r="AJ132" s="124" t="s">
        <v>755</v>
      </c>
      <c r="AN132" s="91" t="s">
        <v>2576</v>
      </c>
      <c r="AT132" s="91"/>
      <c r="AU132" s="91"/>
    </row>
    <row r="133" spans="1:47" ht="13.5" thickBot="1">
      <c r="A133" s="42">
        <v>21</v>
      </c>
      <c r="B133" s="15" t="s">
        <v>1631</v>
      </c>
      <c r="C133" s="203">
        <v>0</v>
      </c>
      <c r="D133" s="205">
        <v>0</v>
      </c>
      <c r="E133" s="21"/>
      <c r="F133" s="22"/>
      <c r="G133" s="7"/>
      <c r="H133" s="7"/>
      <c r="I133" s="7"/>
      <c r="J133" s="29"/>
      <c r="K133" s="33">
        <v>0</v>
      </c>
      <c r="L133" s="47"/>
      <c r="AF133" s="91" t="s">
        <v>2309</v>
      </c>
      <c r="AJ133" s="124" t="s">
        <v>2449</v>
      </c>
      <c r="AK133" s="124"/>
      <c r="AN133" s="124" t="s">
        <v>1067</v>
      </c>
      <c r="AT133" s="91"/>
      <c r="AU133" s="91"/>
    </row>
    <row r="134" spans="1:47" ht="12.75">
      <c r="A134" s="42">
        <v>22</v>
      </c>
      <c r="B134" s="231"/>
      <c r="C134" s="265"/>
      <c r="D134" s="266"/>
      <c r="E134" s="267"/>
      <c r="F134" s="268"/>
      <c r="G134" s="269"/>
      <c r="H134" s="269"/>
      <c r="I134" s="269"/>
      <c r="J134" s="270"/>
      <c r="K134" s="271"/>
      <c r="L134" s="48"/>
      <c r="AF134" s="91" t="s">
        <v>2310</v>
      </c>
      <c r="AJ134" s="91" t="s">
        <v>2450</v>
      </c>
      <c r="AN134" s="91" t="s">
        <v>2577</v>
      </c>
      <c r="AT134" s="91"/>
      <c r="AU134" s="91"/>
    </row>
    <row r="135" spans="1:53" ht="12.75">
      <c r="A135" s="42">
        <v>23</v>
      </c>
      <c r="B135" s="233"/>
      <c r="C135" s="19"/>
      <c r="D135" s="20"/>
      <c r="E135" s="19"/>
      <c r="F135" s="20"/>
      <c r="G135" s="38"/>
      <c r="H135" s="38"/>
      <c r="I135" s="38"/>
      <c r="J135" s="39"/>
      <c r="K135" s="32"/>
      <c r="L135" s="48"/>
      <c r="AF135" s="91" t="s">
        <v>2311</v>
      </c>
      <c r="AJ135" s="91" t="s">
        <v>2451</v>
      </c>
      <c r="AN135" s="124" t="s">
        <v>2578</v>
      </c>
      <c r="AT135" s="91"/>
      <c r="AU135" s="91"/>
      <c r="BA135" s="13"/>
    </row>
    <row r="136" spans="1:53" ht="13.5" thickBot="1">
      <c r="A136" s="42">
        <v>24</v>
      </c>
      <c r="B136" s="273"/>
      <c r="C136" s="21"/>
      <c r="D136" s="22"/>
      <c r="E136" s="60"/>
      <c r="F136" s="61"/>
      <c r="G136" s="7"/>
      <c r="H136" s="7"/>
      <c r="I136" s="7"/>
      <c r="J136" s="29"/>
      <c r="K136" s="33"/>
      <c r="L136" s="48"/>
      <c r="AF136" s="91" t="s">
        <v>2312</v>
      </c>
      <c r="AJ136" s="64" t="s">
        <v>1035</v>
      </c>
      <c r="AN136" s="91" t="s">
        <v>2579</v>
      </c>
      <c r="AT136" s="91"/>
      <c r="AU136" s="91"/>
      <c r="BA136" s="13"/>
    </row>
    <row r="137" spans="1:53" ht="13.5" customHeight="1" thickBot="1">
      <c r="A137" s="330" t="s">
        <v>6</v>
      </c>
      <c r="B137" s="330" t="s">
        <v>0</v>
      </c>
      <c r="C137" s="333" t="s">
        <v>3</v>
      </c>
      <c r="D137" s="325"/>
      <c r="E137" s="325"/>
      <c r="F137" s="325"/>
      <c r="G137" s="325"/>
      <c r="H137" s="325"/>
      <c r="I137" s="325"/>
      <c r="J137" s="326"/>
      <c r="K137" s="327"/>
      <c r="L137" s="48"/>
      <c r="AF137" s="91" t="s">
        <v>2313</v>
      </c>
      <c r="AJ137" s="91" t="s">
        <v>2452</v>
      </c>
      <c r="AN137" s="91" t="s">
        <v>128</v>
      </c>
      <c r="AT137" s="91"/>
      <c r="AU137" s="91"/>
      <c r="BA137" s="13"/>
    </row>
    <row r="138" spans="1:53" ht="51.75" thickBot="1">
      <c r="A138" s="331"/>
      <c r="B138" s="332"/>
      <c r="C138" s="23" t="s">
        <v>20</v>
      </c>
      <c r="D138" s="34" t="s">
        <v>24</v>
      </c>
      <c r="E138" s="23" t="s">
        <v>21</v>
      </c>
      <c r="F138" s="34" t="s">
        <v>25</v>
      </c>
      <c r="G138" s="24" t="s">
        <v>22</v>
      </c>
      <c r="H138" s="24" t="s">
        <v>26</v>
      </c>
      <c r="I138" s="25" t="s">
        <v>23</v>
      </c>
      <c r="J138" s="26" t="s">
        <v>28</v>
      </c>
      <c r="K138" s="30" t="s">
        <v>27</v>
      </c>
      <c r="L138" s="48"/>
      <c r="AF138" s="91" t="s">
        <v>470</v>
      </c>
      <c r="AJ138" s="91" t="s">
        <v>2453</v>
      </c>
      <c r="AN138" s="91" t="s">
        <v>739</v>
      </c>
      <c r="AT138" s="91"/>
      <c r="AU138" s="91"/>
      <c r="BA138" s="13"/>
    </row>
    <row r="139" spans="1:53" ht="12.75">
      <c r="A139" s="5">
        <v>1</v>
      </c>
      <c r="B139" s="231" t="s">
        <v>1328</v>
      </c>
      <c r="C139" s="40">
        <v>9419</v>
      </c>
      <c r="D139" s="41">
        <v>94</v>
      </c>
      <c r="E139" s="17"/>
      <c r="F139" s="18"/>
      <c r="G139" s="10"/>
      <c r="H139" s="10"/>
      <c r="I139" s="10"/>
      <c r="J139" s="27"/>
      <c r="K139" s="31">
        <v>94</v>
      </c>
      <c r="L139" s="48"/>
      <c r="AF139" s="91" t="s">
        <v>2314</v>
      </c>
      <c r="AJ139" s="91" t="s">
        <v>2454</v>
      </c>
      <c r="AN139" s="91" t="s">
        <v>2580</v>
      </c>
      <c r="AT139" s="91"/>
      <c r="AU139" s="91"/>
      <c r="BA139" s="13"/>
    </row>
    <row r="140" spans="1:53" ht="12.75">
      <c r="A140" s="42">
        <v>2</v>
      </c>
      <c r="B140" s="15" t="s">
        <v>491</v>
      </c>
      <c r="C140" s="202">
        <v>7683</v>
      </c>
      <c r="D140" s="204">
        <v>76</v>
      </c>
      <c r="E140" s="19"/>
      <c r="F140" s="20"/>
      <c r="G140" s="1"/>
      <c r="H140" s="1"/>
      <c r="I140" s="1"/>
      <c r="J140" s="28"/>
      <c r="K140" s="32">
        <v>76</v>
      </c>
      <c r="L140" s="48"/>
      <c r="AF140" s="91" t="s">
        <v>2315</v>
      </c>
      <c r="AJ140" s="91" t="s">
        <v>2455</v>
      </c>
      <c r="AN140" s="91" t="s">
        <v>2581</v>
      </c>
      <c r="AT140" s="91"/>
      <c r="AU140" s="91"/>
      <c r="BA140" s="13"/>
    </row>
    <row r="141" spans="1:53" ht="13.5" thickBot="1">
      <c r="A141" s="42">
        <v>3</v>
      </c>
      <c r="B141" s="36" t="s">
        <v>1978</v>
      </c>
      <c r="C141" s="21"/>
      <c r="D141" s="22"/>
      <c r="E141" s="21"/>
      <c r="F141" s="22"/>
      <c r="G141" s="211">
        <v>13</v>
      </c>
      <c r="H141" s="211">
        <v>26</v>
      </c>
      <c r="I141" s="211">
        <v>4881</v>
      </c>
      <c r="J141" s="213">
        <v>48</v>
      </c>
      <c r="K141" s="33">
        <v>74</v>
      </c>
      <c r="L141" s="48"/>
      <c r="AF141" s="91" t="s">
        <v>2316</v>
      </c>
      <c r="AJ141" s="91" t="s">
        <v>2456</v>
      </c>
      <c r="AN141" s="91" t="s">
        <v>2582</v>
      </c>
      <c r="AT141" s="91"/>
      <c r="AU141" s="91"/>
      <c r="BA141" s="13"/>
    </row>
    <row r="142" spans="1:53" ht="12.75">
      <c r="A142" s="42">
        <v>4</v>
      </c>
      <c r="B142" s="231" t="s">
        <v>660</v>
      </c>
      <c r="C142" s="40">
        <v>6261</v>
      </c>
      <c r="D142" s="41">
        <v>62</v>
      </c>
      <c r="E142" s="17"/>
      <c r="F142" s="18"/>
      <c r="G142" s="10"/>
      <c r="H142" s="10"/>
      <c r="I142" s="10"/>
      <c r="J142" s="27"/>
      <c r="K142" s="31">
        <v>62</v>
      </c>
      <c r="L142" s="48"/>
      <c r="AF142" s="91" t="s">
        <v>2317</v>
      </c>
      <c r="AJ142" s="91" t="s">
        <v>2457</v>
      </c>
      <c r="AN142" s="124" t="s">
        <v>2059</v>
      </c>
      <c r="AT142" s="91"/>
      <c r="AU142" s="91"/>
      <c r="BA142" s="13"/>
    </row>
    <row r="143" spans="1:53" ht="12.75">
      <c r="A143" s="42">
        <v>5</v>
      </c>
      <c r="B143" s="36" t="s">
        <v>2371</v>
      </c>
      <c r="C143" s="19"/>
      <c r="D143" s="20"/>
      <c r="E143" s="19"/>
      <c r="F143" s="20"/>
      <c r="G143" s="38">
        <v>9</v>
      </c>
      <c r="H143" s="38">
        <v>18</v>
      </c>
      <c r="I143" s="38">
        <v>3872</v>
      </c>
      <c r="J143" s="39">
        <v>38</v>
      </c>
      <c r="K143" s="32">
        <v>56</v>
      </c>
      <c r="L143" s="48"/>
      <c r="AF143" s="91" t="s">
        <v>2318</v>
      </c>
      <c r="AJ143" s="91" t="s">
        <v>2458</v>
      </c>
      <c r="AN143" s="91" t="s">
        <v>2583</v>
      </c>
      <c r="AT143" s="91"/>
      <c r="AU143" s="91"/>
      <c r="BA143" s="13"/>
    </row>
    <row r="144" spans="1:53" ht="13.5" thickBot="1">
      <c r="A144" s="42">
        <v>6</v>
      </c>
      <c r="B144" s="36" t="s">
        <v>346</v>
      </c>
      <c r="C144" s="21"/>
      <c r="D144" s="22"/>
      <c r="E144" s="21"/>
      <c r="F144" s="22"/>
      <c r="G144" s="211">
        <v>9</v>
      </c>
      <c r="H144" s="211">
        <v>18</v>
      </c>
      <c r="I144" s="211">
        <v>3520</v>
      </c>
      <c r="J144" s="213">
        <v>35</v>
      </c>
      <c r="K144" s="33">
        <v>53</v>
      </c>
      <c r="L144" s="48"/>
      <c r="AF144" s="91" t="s">
        <v>2319</v>
      </c>
      <c r="AJ144" s="124" t="s">
        <v>1067</v>
      </c>
      <c r="AN144" s="124" t="s">
        <v>2584</v>
      </c>
      <c r="AT144" s="91"/>
      <c r="AU144" s="91"/>
      <c r="BA144" s="13"/>
    </row>
    <row r="145" spans="1:47" ht="12.75">
      <c r="A145" s="42">
        <v>7</v>
      </c>
      <c r="B145" s="44" t="s">
        <v>344</v>
      </c>
      <c r="C145" s="40">
        <v>5248</v>
      </c>
      <c r="D145" s="41">
        <v>52</v>
      </c>
      <c r="E145" s="17"/>
      <c r="F145" s="18"/>
      <c r="G145" s="10"/>
      <c r="H145" s="10"/>
      <c r="I145" s="10"/>
      <c r="J145" s="27"/>
      <c r="K145" s="31">
        <v>52</v>
      </c>
      <c r="L145" s="48"/>
      <c r="AF145" s="124" t="s">
        <v>47</v>
      </c>
      <c r="AJ145" s="124" t="s">
        <v>2459</v>
      </c>
      <c r="AK145" s="124"/>
      <c r="AN145" s="64" t="s">
        <v>109</v>
      </c>
      <c r="AT145" s="91"/>
      <c r="AU145" s="91"/>
    </row>
    <row r="146" spans="1:47" ht="12.75">
      <c r="A146" s="42">
        <v>8</v>
      </c>
      <c r="B146" s="15" t="s">
        <v>2223</v>
      </c>
      <c r="C146" s="202">
        <v>5133</v>
      </c>
      <c r="D146" s="204">
        <v>51</v>
      </c>
      <c r="E146" s="19"/>
      <c r="F146" s="20"/>
      <c r="G146" s="1"/>
      <c r="H146" s="1"/>
      <c r="I146" s="1"/>
      <c r="J146" s="28"/>
      <c r="K146" s="32">
        <v>51</v>
      </c>
      <c r="L146" s="48"/>
      <c r="AF146" s="91" t="s">
        <v>2320</v>
      </c>
      <c r="AJ146" s="91" t="s">
        <v>2460</v>
      </c>
      <c r="AN146" s="91" t="s">
        <v>2585</v>
      </c>
      <c r="AT146" s="91"/>
      <c r="AU146" s="91"/>
    </row>
    <row r="147" spans="1:47" ht="13.5" thickBot="1">
      <c r="A147" s="42">
        <v>9</v>
      </c>
      <c r="B147" s="309" t="s">
        <v>661</v>
      </c>
      <c r="C147" s="21"/>
      <c r="D147" s="22"/>
      <c r="E147" s="21"/>
      <c r="F147" s="22"/>
      <c r="G147" s="211">
        <v>7</v>
      </c>
      <c r="H147" s="211">
        <v>14</v>
      </c>
      <c r="I147" s="211">
        <v>2720</v>
      </c>
      <c r="J147" s="213">
        <v>27</v>
      </c>
      <c r="K147" s="33">
        <v>41</v>
      </c>
      <c r="L147" s="48"/>
      <c r="AF147" s="91" t="s">
        <v>2321</v>
      </c>
      <c r="AJ147" s="91" t="s">
        <v>2461</v>
      </c>
      <c r="AN147" s="91" t="s">
        <v>759</v>
      </c>
      <c r="AT147" s="91"/>
      <c r="AU147" s="91"/>
    </row>
    <row r="148" spans="1:47" ht="12.75">
      <c r="A148" s="42">
        <v>10</v>
      </c>
      <c r="B148" s="276" t="s">
        <v>687</v>
      </c>
      <c r="C148" s="17"/>
      <c r="D148" s="18"/>
      <c r="E148" s="206">
        <v>35</v>
      </c>
      <c r="F148" s="208">
        <v>35</v>
      </c>
      <c r="G148" s="10"/>
      <c r="H148" s="10"/>
      <c r="I148" s="10"/>
      <c r="J148" s="27"/>
      <c r="K148" s="31">
        <v>35</v>
      </c>
      <c r="L148" s="49"/>
      <c r="AF148" s="124" t="s">
        <v>2322</v>
      </c>
      <c r="AG148" s="124"/>
      <c r="AH148" s="124"/>
      <c r="AJ148" s="64" t="s">
        <v>2365</v>
      </c>
      <c r="AN148" s="91" t="s">
        <v>8</v>
      </c>
      <c r="AT148" s="91"/>
      <c r="AU148" s="91"/>
    </row>
    <row r="149" spans="1:47" ht="12.75">
      <c r="A149" s="42">
        <v>11</v>
      </c>
      <c r="B149" s="233" t="s">
        <v>1326</v>
      </c>
      <c r="C149" s="19"/>
      <c r="D149" s="20"/>
      <c r="E149" s="19"/>
      <c r="F149" s="20"/>
      <c r="G149" s="38">
        <v>6</v>
      </c>
      <c r="H149" s="38">
        <v>12</v>
      </c>
      <c r="I149" s="38">
        <v>2362</v>
      </c>
      <c r="J149" s="39">
        <v>23</v>
      </c>
      <c r="K149" s="32">
        <v>35</v>
      </c>
      <c r="L149" s="49"/>
      <c r="AF149" s="124" t="s">
        <v>2323</v>
      </c>
      <c r="AG149" s="124"/>
      <c r="AH149" s="124"/>
      <c r="AJ149" s="91" t="s">
        <v>2462</v>
      </c>
      <c r="AN149" s="91" t="s">
        <v>2586</v>
      </c>
      <c r="AT149" s="91"/>
      <c r="AU149" s="91"/>
    </row>
    <row r="150" spans="1:47" ht="13.5" thickBot="1">
      <c r="A150" s="42">
        <v>12</v>
      </c>
      <c r="B150" s="16" t="s">
        <v>1631</v>
      </c>
      <c r="C150" s="203">
        <v>3289</v>
      </c>
      <c r="D150" s="205">
        <v>32</v>
      </c>
      <c r="E150" s="21"/>
      <c r="F150" s="22"/>
      <c r="G150" s="7"/>
      <c r="H150" s="7"/>
      <c r="I150" s="7"/>
      <c r="J150" s="29"/>
      <c r="K150" s="33">
        <v>32</v>
      </c>
      <c r="L150" s="49"/>
      <c r="AF150" s="91" t="s">
        <v>2324</v>
      </c>
      <c r="AJ150" s="91" t="s">
        <v>2463</v>
      </c>
      <c r="AT150" s="91"/>
      <c r="AU150" s="91"/>
    </row>
    <row r="151" spans="1:47" ht="12.75">
      <c r="A151" s="42">
        <v>13</v>
      </c>
      <c r="B151" s="58" t="s">
        <v>1330</v>
      </c>
      <c r="C151" s="17"/>
      <c r="D151" s="18"/>
      <c r="E151" s="206">
        <v>26</v>
      </c>
      <c r="F151" s="208">
        <v>26</v>
      </c>
      <c r="G151" s="10"/>
      <c r="H151" s="10"/>
      <c r="I151" s="10"/>
      <c r="J151" s="27"/>
      <c r="K151" s="31">
        <v>26</v>
      </c>
      <c r="L151" s="11"/>
      <c r="AF151" s="91" t="s">
        <v>2046</v>
      </c>
      <c r="AJ151" s="91" t="s">
        <v>2464</v>
      </c>
      <c r="AT151" s="91"/>
      <c r="AU151" s="91"/>
    </row>
    <row r="152" spans="1:47" ht="12.75">
      <c r="A152" s="42">
        <v>14</v>
      </c>
      <c r="B152" s="37" t="s">
        <v>353</v>
      </c>
      <c r="C152" s="19"/>
      <c r="D152" s="20"/>
      <c r="E152" s="207">
        <v>26</v>
      </c>
      <c r="F152" s="209">
        <v>26</v>
      </c>
      <c r="G152" s="1"/>
      <c r="H152" s="1"/>
      <c r="I152" s="1"/>
      <c r="J152" s="28"/>
      <c r="K152" s="32">
        <v>26</v>
      </c>
      <c r="L152" s="11"/>
      <c r="AF152" s="91" t="s">
        <v>2325</v>
      </c>
      <c r="AJ152" s="91" t="s">
        <v>2465</v>
      </c>
      <c r="AT152" s="91"/>
      <c r="AU152" s="91"/>
    </row>
    <row r="153" spans="1:47" ht="13.5" thickBot="1">
      <c r="A153" s="42">
        <v>15</v>
      </c>
      <c r="B153" s="36" t="s">
        <v>2588</v>
      </c>
      <c r="C153" s="21"/>
      <c r="D153" s="22"/>
      <c r="E153" s="21"/>
      <c r="F153" s="22"/>
      <c r="G153" s="211">
        <v>5</v>
      </c>
      <c r="H153" s="211">
        <v>10</v>
      </c>
      <c r="I153" s="211">
        <v>1511</v>
      </c>
      <c r="J153" s="213">
        <v>15</v>
      </c>
      <c r="K153" s="33">
        <v>25</v>
      </c>
      <c r="L153" s="12"/>
      <c r="AF153" s="91" t="s">
        <v>2326</v>
      </c>
      <c r="AJ153" s="91" t="s">
        <v>2466</v>
      </c>
      <c r="AT153" s="91"/>
      <c r="AU153" s="91"/>
    </row>
    <row r="154" spans="1:47" ht="13.5" thickBot="1">
      <c r="A154" s="42">
        <v>16</v>
      </c>
      <c r="B154" s="43" t="s">
        <v>2587</v>
      </c>
      <c r="C154" s="17"/>
      <c r="D154" s="18"/>
      <c r="E154" s="17"/>
      <c r="F154" s="18"/>
      <c r="G154" s="210">
        <v>4</v>
      </c>
      <c r="H154" s="210">
        <v>8</v>
      </c>
      <c r="I154" s="210">
        <v>1502</v>
      </c>
      <c r="J154" s="212">
        <v>15</v>
      </c>
      <c r="K154" s="31">
        <v>23</v>
      </c>
      <c r="L154" s="12"/>
      <c r="AF154" s="91" t="s">
        <v>2327</v>
      </c>
      <c r="AJ154" s="91" t="s">
        <v>2467</v>
      </c>
      <c r="AT154" s="91"/>
      <c r="AU154" s="91"/>
    </row>
    <row r="155" spans="1:47" ht="12.75">
      <c r="A155" s="42">
        <v>17</v>
      </c>
      <c r="B155" s="15" t="s">
        <v>350</v>
      </c>
      <c r="C155" s="202">
        <v>2398</v>
      </c>
      <c r="D155" s="204">
        <v>23</v>
      </c>
      <c r="E155" s="19"/>
      <c r="F155" s="20"/>
      <c r="G155" s="1"/>
      <c r="H155" s="1"/>
      <c r="I155" s="1"/>
      <c r="J155" s="28"/>
      <c r="K155" s="32">
        <v>23</v>
      </c>
      <c r="O155" s="88"/>
      <c r="AF155" s="91" t="s">
        <v>2328</v>
      </c>
      <c r="AJ155" s="64" t="s">
        <v>749</v>
      </c>
      <c r="AT155" s="91"/>
      <c r="AU155" s="91"/>
    </row>
    <row r="156" spans="1:47" ht="13.5" thickBot="1">
      <c r="A156" s="42">
        <v>18</v>
      </c>
      <c r="B156" s="290" t="s">
        <v>2372</v>
      </c>
      <c r="C156" s="257"/>
      <c r="D156" s="258"/>
      <c r="E156" s="259">
        <v>21</v>
      </c>
      <c r="F156" s="260">
        <v>21</v>
      </c>
      <c r="G156" s="261"/>
      <c r="H156" s="261"/>
      <c r="I156" s="261"/>
      <c r="J156" s="262"/>
      <c r="K156" s="263">
        <v>21</v>
      </c>
      <c r="O156" s="88"/>
      <c r="AF156" s="91" t="s">
        <v>2329</v>
      </c>
      <c r="AJ156" s="91" t="s">
        <v>2468</v>
      </c>
      <c r="AT156" s="91"/>
      <c r="AU156" s="91"/>
    </row>
    <row r="157" spans="1:47" ht="12.75">
      <c r="A157" s="42">
        <v>19</v>
      </c>
      <c r="B157" s="276" t="s">
        <v>1327</v>
      </c>
      <c r="C157" s="267"/>
      <c r="D157" s="268"/>
      <c r="E157" s="291">
        <v>21</v>
      </c>
      <c r="F157" s="292">
        <v>21</v>
      </c>
      <c r="G157" s="269"/>
      <c r="H157" s="269"/>
      <c r="I157" s="269"/>
      <c r="J157" s="270"/>
      <c r="K157" s="271">
        <v>21</v>
      </c>
      <c r="O157" s="88"/>
      <c r="AF157" s="91" t="s">
        <v>2330</v>
      </c>
      <c r="AJ157" s="91" t="s">
        <v>2469</v>
      </c>
      <c r="AT157" s="91"/>
      <c r="AU157" s="91"/>
    </row>
    <row r="158" spans="1:47" ht="12.75">
      <c r="A158" s="42">
        <v>20</v>
      </c>
      <c r="B158" s="37" t="s">
        <v>676</v>
      </c>
      <c r="C158" s="19"/>
      <c r="D158" s="20"/>
      <c r="E158" s="207">
        <v>19</v>
      </c>
      <c r="F158" s="209">
        <v>19</v>
      </c>
      <c r="G158" s="1"/>
      <c r="H158" s="1"/>
      <c r="I158" s="1"/>
      <c r="J158" s="28"/>
      <c r="K158" s="32">
        <v>19</v>
      </c>
      <c r="AF158" s="91" t="s">
        <v>94</v>
      </c>
      <c r="AJ158" s="91" t="s">
        <v>2419</v>
      </c>
      <c r="AT158" s="91"/>
      <c r="AU158" s="91"/>
    </row>
    <row r="159" spans="1:47" ht="18.75" customHeight="1" thickBot="1">
      <c r="A159" s="42">
        <v>21</v>
      </c>
      <c r="B159" s="37" t="s">
        <v>345</v>
      </c>
      <c r="C159" s="21"/>
      <c r="D159" s="22"/>
      <c r="E159" s="60">
        <v>2</v>
      </c>
      <c r="F159" s="61">
        <v>2</v>
      </c>
      <c r="G159" s="7"/>
      <c r="H159" s="7"/>
      <c r="I159" s="7"/>
      <c r="J159" s="29"/>
      <c r="K159" s="33">
        <v>2</v>
      </c>
      <c r="AF159" s="91" t="s">
        <v>2331</v>
      </c>
      <c r="AJ159" s="91" t="s">
        <v>2470</v>
      </c>
      <c r="AT159" s="91"/>
      <c r="AU159" s="91"/>
    </row>
    <row r="160" spans="1:47" ht="13.5" customHeight="1">
      <c r="A160" s="42">
        <v>22</v>
      </c>
      <c r="B160" s="231"/>
      <c r="C160" s="265"/>
      <c r="D160" s="266"/>
      <c r="E160" s="267"/>
      <c r="F160" s="268"/>
      <c r="G160" s="269"/>
      <c r="H160" s="269"/>
      <c r="I160" s="269"/>
      <c r="J160" s="270"/>
      <c r="K160" s="271"/>
      <c r="AF160" s="91" t="s">
        <v>2332</v>
      </c>
      <c r="AJ160" s="91" t="s">
        <v>2471</v>
      </c>
      <c r="AT160" s="91"/>
      <c r="AU160" s="91"/>
    </row>
    <row r="161" spans="1:47" ht="12.75">
      <c r="A161" s="42">
        <v>23</v>
      </c>
      <c r="B161" s="233"/>
      <c r="C161" s="19"/>
      <c r="D161" s="20"/>
      <c r="E161" s="19"/>
      <c r="F161" s="20"/>
      <c r="G161" s="38"/>
      <c r="H161" s="38"/>
      <c r="I161" s="38"/>
      <c r="J161" s="39"/>
      <c r="K161" s="32"/>
      <c r="AF161" s="91" t="s">
        <v>2333</v>
      </c>
      <c r="AJ161" s="91" t="s">
        <v>2472</v>
      </c>
      <c r="AT161" s="91"/>
      <c r="AU161" s="91"/>
    </row>
    <row r="162" spans="1:47" ht="13.5" thickBot="1">
      <c r="A162" s="42">
        <v>24</v>
      </c>
      <c r="B162" s="273"/>
      <c r="C162" s="21"/>
      <c r="D162" s="22"/>
      <c r="E162" s="60"/>
      <c r="F162" s="61"/>
      <c r="G162" s="7"/>
      <c r="H162" s="7"/>
      <c r="I162" s="7"/>
      <c r="J162" s="29"/>
      <c r="K162" s="33"/>
      <c r="AF162" s="91" t="s">
        <v>2334</v>
      </c>
      <c r="AJ162" s="91" t="s">
        <v>2473</v>
      </c>
      <c r="AT162" s="91"/>
      <c r="AU162" s="91"/>
    </row>
    <row r="163" spans="32:47" ht="12.75">
      <c r="AF163" s="91" t="s">
        <v>2335</v>
      </c>
      <c r="AJ163" s="91" t="s">
        <v>128</v>
      </c>
      <c r="AT163" s="91"/>
      <c r="AU163" s="91"/>
    </row>
    <row r="164" spans="32:47" ht="12.75">
      <c r="AF164" s="91" t="s">
        <v>2336</v>
      </c>
      <c r="AJ164" s="91" t="s">
        <v>2474</v>
      </c>
      <c r="AT164" s="91"/>
      <c r="AU164" s="91"/>
    </row>
    <row r="165" spans="32:47" ht="12.75">
      <c r="AF165" s="124" t="s">
        <v>2059</v>
      </c>
      <c r="AJ165" s="91" t="s">
        <v>2475</v>
      </c>
      <c r="AT165" s="91"/>
      <c r="AU165" s="91"/>
    </row>
    <row r="166" spans="32:47" ht="12.75">
      <c r="AF166" s="91" t="s">
        <v>2337</v>
      </c>
      <c r="AJ166" s="91" t="s">
        <v>2476</v>
      </c>
      <c r="AT166" s="91"/>
      <c r="AU166" s="91"/>
    </row>
    <row r="167" spans="32:47" ht="12.75">
      <c r="AF167" s="91" t="s">
        <v>2338</v>
      </c>
      <c r="AJ167" s="91" t="s">
        <v>2477</v>
      </c>
      <c r="AT167" s="91"/>
      <c r="AU167" s="91"/>
    </row>
    <row r="168" spans="32:47" ht="12.75">
      <c r="AF168" s="124" t="s">
        <v>2339</v>
      </c>
      <c r="AG168" s="124"/>
      <c r="AH168" s="124"/>
      <c r="AJ168" s="91" t="s">
        <v>2478</v>
      </c>
      <c r="AT168" s="91"/>
      <c r="AU168" s="91"/>
    </row>
    <row r="169" spans="32:47" ht="12.75">
      <c r="AF169" s="91" t="s">
        <v>2340</v>
      </c>
      <c r="AJ169" s="91" t="s">
        <v>2479</v>
      </c>
      <c r="AT169" s="91"/>
      <c r="AU169" s="91"/>
    </row>
    <row r="170" spans="32:47" ht="12.75">
      <c r="AF170" s="124" t="s">
        <v>2341</v>
      </c>
      <c r="AG170" s="124"/>
      <c r="AH170" s="124"/>
      <c r="AJ170" s="124" t="s">
        <v>2059</v>
      </c>
      <c r="AT170" s="91"/>
      <c r="AU170" s="91"/>
    </row>
    <row r="171" spans="32:37" ht="12.75">
      <c r="AF171" s="91" t="s">
        <v>2342</v>
      </c>
      <c r="AJ171" s="124" t="s">
        <v>2480</v>
      </c>
      <c r="AK171" s="124"/>
    </row>
    <row r="172" spans="32:36" ht="12.75">
      <c r="AF172" s="124" t="s">
        <v>485</v>
      </c>
      <c r="AJ172" s="91" t="s">
        <v>2481</v>
      </c>
    </row>
    <row r="173" spans="32:36" ht="12.75">
      <c r="AF173" s="91" t="s">
        <v>2343</v>
      </c>
      <c r="AJ173" s="91" t="s">
        <v>2482</v>
      </c>
    </row>
    <row r="174" spans="32:36" ht="12.75">
      <c r="AF174" s="91" t="s">
        <v>1319</v>
      </c>
      <c r="AJ174" s="91" t="s">
        <v>2483</v>
      </c>
    </row>
    <row r="175" spans="32:36" ht="12.75">
      <c r="AF175" s="91" t="s">
        <v>2344</v>
      </c>
      <c r="AJ175" s="91" t="s">
        <v>2484</v>
      </c>
    </row>
    <row r="176" spans="32:36" ht="12.75">
      <c r="AF176" s="124" t="s">
        <v>2345</v>
      </c>
      <c r="AG176" s="124"/>
      <c r="AH176" s="124"/>
      <c r="AJ176" s="91" t="s">
        <v>2485</v>
      </c>
    </row>
    <row r="177" spans="32:36" ht="12.75">
      <c r="AF177" s="91" t="s">
        <v>2346</v>
      </c>
      <c r="AJ177" s="91" t="s">
        <v>2486</v>
      </c>
    </row>
    <row r="178" spans="32:36" ht="12.75">
      <c r="AF178" s="124" t="s">
        <v>2347</v>
      </c>
      <c r="AG178" s="124"/>
      <c r="AH178" s="124"/>
      <c r="AJ178" s="91" t="s">
        <v>94</v>
      </c>
    </row>
    <row r="179" spans="32:36" ht="12.75">
      <c r="AF179" s="91" t="s">
        <v>2348</v>
      </c>
      <c r="AJ179" s="91" t="s">
        <v>2487</v>
      </c>
    </row>
    <row r="180" spans="32:36" ht="12.75">
      <c r="AF180" s="91" t="s">
        <v>19</v>
      </c>
      <c r="AJ180" s="91" t="s">
        <v>2488</v>
      </c>
    </row>
    <row r="181" spans="32:36" ht="12.75">
      <c r="AF181" s="91" t="s">
        <v>2349</v>
      </c>
      <c r="AJ181" s="64" t="s">
        <v>109</v>
      </c>
    </row>
    <row r="182" spans="32:36" ht="12.75">
      <c r="AF182" s="91" t="s">
        <v>2350</v>
      </c>
      <c r="AJ182" s="91" t="s">
        <v>2489</v>
      </c>
    </row>
    <row r="183" spans="32:36" ht="12.75">
      <c r="AF183" s="91" t="s">
        <v>2351</v>
      </c>
      <c r="AJ183" s="91" t="s">
        <v>2490</v>
      </c>
    </row>
    <row r="184" spans="32:36" ht="12.75">
      <c r="AF184" s="91" t="s">
        <v>2352</v>
      </c>
      <c r="AJ184" s="91" t="s">
        <v>2491</v>
      </c>
    </row>
    <row r="185" spans="32:36" ht="12.75">
      <c r="AF185" s="91" t="s">
        <v>2353</v>
      </c>
      <c r="AJ185" s="91" t="s">
        <v>2492</v>
      </c>
    </row>
    <row r="186" spans="32:36" ht="12.75">
      <c r="AF186" s="124" t="s">
        <v>755</v>
      </c>
      <c r="AJ186" s="91" t="s">
        <v>2493</v>
      </c>
    </row>
    <row r="187" spans="32:36" ht="12.75">
      <c r="AF187" s="91" t="s">
        <v>2354</v>
      </c>
      <c r="AJ187" s="91" t="s">
        <v>2494</v>
      </c>
    </row>
    <row r="188" spans="32:36" ht="12.75">
      <c r="AF188" s="91" t="s">
        <v>2355</v>
      </c>
      <c r="AJ188" s="91" t="s">
        <v>2495</v>
      </c>
    </row>
    <row r="189" spans="32:36" ht="12.75">
      <c r="AF189" s="124" t="s">
        <v>2356</v>
      </c>
      <c r="AG189" s="124"/>
      <c r="AH189" s="124"/>
      <c r="AJ189" s="91" t="s">
        <v>2496</v>
      </c>
    </row>
    <row r="190" spans="32:36" ht="12.75">
      <c r="AF190" s="91" t="s">
        <v>2357</v>
      </c>
      <c r="AJ190" s="64" t="s">
        <v>156</v>
      </c>
    </row>
    <row r="191" spans="32:36" ht="12.75">
      <c r="AF191" s="124" t="s">
        <v>1067</v>
      </c>
      <c r="AJ191" s="91" t="s">
        <v>2497</v>
      </c>
    </row>
    <row r="192" spans="32:36" ht="12.75">
      <c r="AF192" s="91" t="s">
        <v>2358</v>
      </c>
      <c r="AJ192" s="91" t="s">
        <v>2498</v>
      </c>
    </row>
    <row r="193" spans="32:36" ht="12.75">
      <c r="AF193" s="91" t="s">
        <v>2359</v>
      </c>
      <c r="AJ193" s="91" t="s">
        <v>2499</v>
      </c>
    </row>
    <row r="194" spans="32:36" ht="12.75">
      <c r="AF194" s="91" t="s">
        <v>2360</v>
      </c>
      <c r="AJ194" s="91" t="s">
        <v>2500</v>
      </c>
    </row>
    <row r="195" spans="32:36" ht="12.75">
      <c r="AF195" s="124" t="s">
        <v>2361</v>
      </c>
      <c r="AG195" s="124"/>
      <c r="AH195" s="124"/>
      <c r="AJ195" s="91" t="s">
        <v>2501</v>
      </c>
    </row>
    <row r="196" spans="32:36" ht="12.75">
      <c r="AF196" s="64" t="s">
        <v>109</v>
      </c>
      <c r="AJ196" s="91" t="s">
        <v>2502</v>
      </c>
    </row>
    <row r="197" spans="32:36" ht="12.75">
      <c r="AF197" s="91" t="s">
        <v>2362</v>
      </c>
      <c r="AJ197" s="91" t="s">
        <v>8</v>
      </c>
    </row>
    <row r="198" spans="32:36" ht="12.75">
      <c r="AF198" s="91" t="s">
        <v>2363</v>
      </c>
      <c r="AJ198" s="91" t="s">
        <v>2503</v>
      </c>
    </row>
    <row r="199" ht="12.75">
      <c r="AF199" s="91" t="s">
        <v>2364</v>
      </c>
    </row>
    <row r="200" ht="12.75">
      <c r="AF200" s="64" t="s">
        <v>2365</v>
      </c>
    </row>
    <row r="201" ht="12.75">
      <c r="AF201" s="91" t="s">
        <v>2366</v>
      </c>
    </row>
    <row r="202" ht="12.75">
      <c r="AF202" s="91" t="s">
        <v>2367</v>
      </c>
    </row>
    <row r="203" ht="12.75">
      <c r="AF203" s="91" t="s">
        <v>2368</v>
      </c>
    </row>
    <row r="204" ht="12.75">
      <c r="AF204" s="91" t="s">
        <v>2369</v>
      </c>
    </row>
    <row r="205" ht="12.75">
      <c r="AF205" s="91" t="s">
        <v>759</v>
      </c>
    </row>
    <row r="206" ht="12.75">
      <c r="AF206" s="91" t="s">
        <v>8</v>
      </c>
    </row>
    <row r="207" ht="12.75">
      <c r="AF207" s="91" t="s">
        <v>2370</v>
      </c>
    </row>
  </sheetData>
  <sheetProtection/>
  <mergeCells count="23">
    <mergeCell ref="C85:K85"/>
    <mergeCell ref="L85:L86"/>
    <mergeCell ref="W102:X102"/>
    <mergeCell ref="A1:AE1"/>
    <mergeCell ref="U42:AC42"/>
    <mergeCell ref="A85:A86"/>
    <mergeCell ref="AD42:AD43"/>
    <mergeCell ref="A42:A43"/>
    <mergeCell ref="AD85:AD86"/>
    <mergeCell ref="W103:X103"/>
    <mergeCell ref="W104:X104"/>
    <mergeCell ref="L108:L109"/>
    <mergeCell ref="B42:B43"/>
    <mergeCell ref="C42:K42"/>
    <mergeCell ref="L42:T42"/>
    <mergeCell ref="B85:B86"/>
    <mergeCell ref="L131:L132"/>
    <mergeCell ref="A137:A138"/>
    <mergeCell ref="B137:B138"/>
    <mergeCell ref="C137:K137"/>
    <mergeCell ref="A111:A112"/>
    <mergeCell ref="B111:B112"/>
    <mergeCell ref="C111:K1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A170"/>
  <sheetViews>
    <sheetView tabSelected="1" zoomScalePageLayoutView="0" workbookViewId="0" topLeftCell="A13">
      <selection activeCell="N91" sqref="N91"/>
    </sheetView>
  </sheetViews>
  <sheetFormatPr defaultColWidth="9.140625" defaultRowHeight="12.75" outlineLevelCol="1"/>
  <cols>
    <col min="1" max="1" width="5.57421875" style="0" customWidth="1"/>
    <col min="2" max="2" width="41.28125" style="0" customWidth="1"/>
    <col min="3" max="3" width="9.57421875" style="0" customWidth="1" outlineLevel="1"/>
    <col min="4" max="4" width="7.8515625" style="0" customWidth="1" outlineLevel="1"/>
    <col min="5" max="5" width="9.7109375" style="0" customWidth="1" outlineLevel="1"/>
    <col min="6" max="10" width="7.57421875" style="0" customWidth="1" outlineLevel="1"/>
    <col min="11" max="11" width="9.140625" style="0" customWidth="1"/>
    <col min="12" max="13" width="9.140625" style="0" customWidth="1" outlineLevel="1"/>
    <col min="14" max="14" width="9.421875" style="0" customWidth="1" outlineLevel="1"/>
    <col min="15" max="19" width="9.140625" style="0" customWidth="1" outlineLevel="1"/>
    <col min="20" max="20" width="9.140625" style="0" customWidth="1"/>
    <col min="21" max="21" width="9.140625" style="0" customWidth="1" outlineLevel="1" collapsed="1"/>
    <col min="22" max="22" width="9.140625" style="0" customWidth="1" outlineLevel="1"/>
    <col min="23" max="23" width="10.140625" style="0" customWidth="1" outlineLevel="1"/>
    <col min="24" max="28" width="9.140625" style="0" customWidth="1" outlineLevel="1"/>
    <col min="29" max="29" width="9.140625" style="0" customWidth="1"/>
    <col min="30" max="30" width="10.00390625" style="0" customWidth="1"/>
    <col min="31" max="31" width="2.00390625" style="0" customWidth="1"/>
    <col min="32" max="32" width="11.140625" style="91" customWidth="1" outlineLevel="1"/>
    <col min="33" max="33" width="26.8515625" style="91" customWidth="1" outlineLevel="1"/>
    <col min="34" max="34" width="3.57421875" style="91" customWidth="1"/>
    <col min="35" max="35" width="2.421875" style="91" customWidth="1"/>
    <col min="36" max="36" width="29.8515625" style="91" customWidth="1" outlineLevel="1"/>
    <col min="37" max="37" width="11.140625" style="91" customWidth="1" outlineLevel="1"/>
    <col min="38" max="38" width="2.140625" style="91" customWidth="1"/>
    <col min="39" max="39" width="2.8515625" style="91" customWidth="1"/>
    <col min="40" max="40" width="42.140625" style="91" customWidth="1" outlineLevel="1"/>
    <col min="41" max="41" width="8.28125" style="91" customWidth="1" outlineLevel="1"/>
    <col min="42" max="42" width="6.7109375" style="91" customWidth="1" outlineLevel="1"/>
    <col min="43" max="44" width="11.140625" style="91" customWidth="1" outlineLevel="1"/>
    <col min="45" max="45" width="11.140625" style="91" customWidth="1"/>
    <col min="46" max="46" width="9.421875" style="0" customWidth="1"/>
  </cols>
  <sheetData>
    <row r="1" spans="1:52" ht="18" customHeight="1">
      <c r="A1" s="323" t="s">
        <v>2597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Z1" s="91"/>
    </row>
    <row r="2" spans="1:52" ht="12.75">
      <c r="A2" s="2" t="s">
        <v>339</v>
      </c>
      <c r="H2" s="214" t="s">
        <v>2615</v>
      </c>
      <c r="I2" s="91"/>
      <c r="AZ2" s="92"/>
    </row>
    <row r="3" spans="1:52" ht="12.75">
      <c r="A3" s="2" t="s">
        <v>340</v>
      </c>
      <c r="H3" s="214" t="s">
        <v>2616</v>
      </c>
      <c r="I3" s="91"/>
      <c r="U3" s="109"/>
      <c r="AZ3" s="92"/>
    </row>
    <row r="4" spans="1:52" ht="12.75">
      <c r="A4" s="2" t="s">
        <v>61</v>
      </c>
      <c r="H4" s="217" t="s">
        <v>2617</v>
      </c>
      <c r="I4" s="91"/>
      <c r="U4" s="109"/>
      <c r="AZ4" s="92"/>
    </row>
    <row r="5" spans="1:52" ht="12.75">
      <c r="A5" s="35" t="s">
        <v>33</v>
      </c>
      <c r="H5" s="108"/>
      <c r="U5" s="109"/>
      <c r="AZ5" s="92"/>
    </row>
    <row r="6" spans="1:52" ht="12.75">
      <c r="A6" s="52" t="s">
        <v>9</v>
      </c>
      <c r="H6" s="13" t="s">
        <v>35</v>
      </c>
      <c r="O6" s="13"/>
      <c r="U6" s="109"/>
      <c r="AZ6" s="92"/>
    </row>
    <row r="7" spans="1:52" ht="12.75">
      <c r="A7" s="90" t="s">
        <v>10</v>
      </c>
      <c r="B7" s="91"/>
      <c r="C7" s="92"/>
      <c r="D7" s="91"/>
      <c r="H7" s="302" t="s">
        <v>2862</v>
      </c>
      <c r="I7" s="241"/>
      <c r="J7" s="239" t="s">
        <v>2863</v>
      </c>
      <c r="O7" s="13"/>
      <c r="U7" s="109"/>
      <c r="AG7" s="126"/>
      <c r="AZ7" s="92"/>
    </row>
    <row r="8" spans="1:52" ht="12.75">
      <c r="A8" s="90" t="s">
        <v>11</v>
      </c>
      <c r="B8" s="91"/>
      <c r="C8" s="92"/>
      <c r="D8" s="91"/>
      <c r="H8" s="237" t="s">
        <v>1642</v>
      </c>
      <c r="I8" s="238"/>
      <c r="J8" s="239" t="s">
        <v>1643</v>
      </c>
      <c r="O8" s="13"/>
      <c r="P8" s="9"/>
      <c r="Q8" s="9"/>
      <c r="U8" s="109"/>
      <c r="V8" s="9"/>
      <c r="X8" s="9"/>
      <c r="Y8" s="9"/>
      <c r="Z8" s="9"/>
      <c r="AA8" s="9"/>
      <c r="AB8" s="9"/>
      <c r="AC8" s="9"/>
      <c r="AG8" s="126"/>
      <c r="AZ8" s="92"/>
    </row>
    <row r="9" spans="1:52" ht="12.75">
      <c r="A9" s="90" t="s">
        <v>12</v>
      </c>
      <c r="B9" s="91"/>
      <c r="D9" s="91"/>
      <c r="H9" s="237" t="s">
        <v>961</v>
      </c>
      <c r="I9" s="238"/>
      <c r="J9" s="239" t="s">
        <v>964</v>
      </c>
      <c r="O9" s="13"/>
      <c r="P9" s="9"/>
      <c r="Q9" s="9"/>
      <c r="U9" s="109"/>
      <c r="V9" s="9"/>
      <c r="W9" s="9"/>
      <c r="X9" s="9"/>
      <c r="Y9" s="9"/>
      <c r="Z9" s="9"/>
      <c r="AA9" s="9"/>
      <c r="AB9" s="9"/>
      <c r="AC9" s="9"/>
      <c r="AG9" s="126"/>
      <c r="AZ9" s="92"/>
    </row>
    <row r="10" spans="1:52" ht="12.75">
      <c r="A10" s="90" t="s">
        <v>13</v>
      </c>
      <c r="B10" s="91"/>
      <c r="C10" s="92"/>
      <c r="D10" s="91"/>
      <c r="H10" s="237" t="s">
        <v>962</v>
      </c>
      <c r="I10" s="238"/>
      <c r="J10" s="239" t="s">
        <v>669</v>
      </c>
      <c r="O10" s="13"/>
      <c r="P10" s="9"/>
      <c r="Q10" s="9"/>
      <c r="V10" s="9"/>
      <c r="W10" s="9"/>
      <c r="X10" s="9"/>
      <c r="Y10" s="9"/>
      <c r="Z10" s="9"/>
      <c r="AA10" s="9"/>
      <c r="AB10" s="9"/>
      <c r="AC10" s="9"/>
      <c r="AG10" s="126"/>
      <c r="AZ10" s="92"/>
    </row>
    <row r="11" spans="1:52" ht="12.75">
      <c r="A11" s="90" t="s">
        <v>14</v>
      </c>
      <c r="B11" s="91"/>
      <c r="C11" s="92"/>
      <c r="D11" s="91"/>
      <c r="H11" s="237" t="s">
        <v>369</v>
      </c>
      <c r="I11" s="238"/>
      <c r="J11" s="239" t="s">
        <v>370</v>
      </c>
      <c r="L11" s="9"/>
      <c r="M11" s="9"/>
      <c r="N11" s="88"/>
      <c r="O11" s="13"/>
      <c r="P11" s="9"/>
      <c r="Q11" s="9"/>
      <c r="U11" s="109"/>
      <c r="V11" s="9"/>
      <c r="W11" s="9"/>
      <c r="X11" s="9"/>
      <c r="Y11" s="9"/>
      <c r="Z11" s="9"/>
      <c r="AA11" s="9"/>
      <c r="AB11" s="9"/>
      <c r="AC11" s="9"/>
      <c r="AG11" s="126"/>
      <c r="AZ11" s="92"/>
    </row>
    <row r="12" spans="1:52" ht="12.75">
      <c r="A12" s="52" t="s">
        <v>15</v>
      </c>
      <c r="H12" s="240" t="s">
        <v>54</v>
      </c>
      <c r="I12" s="241" t="s">
        <v>34</v>
      </c>
      <c r="J12" s="239" t="s">
        <v>55</v>
      </c>
      <c r="L12" s="9"/>
      <c r="M12" s="9"/>
      <c r="N12" s="88"/>
      <c r="O12" s="13"/>
      <c r="P12" s="9"/>
      <c r="Q12" s="9"/>
      <c r="V12" s="9"/>
      <c r="W12" s="9"/>
      <c r="X12" s="9"/>
      <c r="Y12" s="9"/>
      <c r="Z12" s="9"/>
      <c r="AA12" s="9"/>
      <c r="AB12" s="9"/>
      <c r="AC12" s="9"/>
      <c r="AZ12" s="92"/>
    </row>
    <row r="13" spans="1:52" ht="12.75">
      <c r="A13" s="52" t="s">
        <v>16</v>
      </c>
      <c r="H13" s="121"/>
      <c r="I13" s="122"/>
      <c r="J13" s="118"/>
      <c r="L13" s="9"/>
      <c r="M13" s="9"/>
      <c r="N13" s="88"/>
      <c r="P13" s="9"/>
      <c r="U13" s="109"/>
      <c r="AZ13" s="92"/>
    </row>
    <row r="14" spans="12:52" ht="6.75" customHeight="1">
      <c r="L14" s="9"/>
      <c r="M14" s="9"/>
      <c r="N14" s="88"/>
      <c r="P14" s="9"/>
      <c r="AZ14" s="92"/>
    </row>
    <row r="15" spans="1:52" ht="15.75">
      <c r="A15" s="130" t="s">
        <v>341</v>
      </c>
      <c r="B15" s="53"/>
      <c r="C15" s="53"/>
      <c r="D15" s="53"/>
      <c r="E15" s="53"/>
      <c r="F15" s="130"/>
      <c r="G15" s="53"/>
      <c r="H15" s="53"/>
      <c r="I15" s="53"/>
      <c r="J15" s="53"/>
      <c r="L15" s="9"/>
      <c r="M15" s="9"/>
      <c r="N15" s="88"/>
      <c r="P15" s="9"/>
      <c r="AG15" s="127"/>
      <c r="AZ15" s="92"/>
    </row>
    <row r="16" spans="1:52" ht="12.75">
      <c r="A16" s="104" t="s">
        <v>365</v>
      </c>
      <c r="F16" s="171"/>
      <c r="H16" s="91"/>
      <c r="L16" s="9"/>
      <c r="M16" s="9"/>
      <c r="N16" s="88"/>
      <c r="P16" s="9"/>
      <c r="AG16" s="127"/>
      <c r="AZ16" s="92"/>
    </row>
    <row r="17" spans="1:52" ht="12.75">
      <c r="A17" s="104" t="s">
        <v>364</v>
      </c>
      <c r="F17" s="171"/>
      <c r="H17" s="91"/>
      <c r="L17" s="9"/>
      <c r="M17" s="9"/>
      <c r="N17" s="88"/>
      <c r="P17" s="9"/>
      <c r="AG17" s="128"/>
      <c r="AZ17" s="92"/>
    </row>
    <row r="18" spans="1:52" ht="12.75">
      <c r="A18" s="104" t="s">
        <v>363</v>
      </c>
      <c r="F18" s="171"/>
      <c r="H18" s="91"/>
      <c r="L18" s="9"/>
      <c r="M18" s="9"/>
      <c r="N18" s="88"/>
      <c r="P18" s="9"/>
      <c r="AG18" s="128"/>
      <c r="AZ18" s="92"/>
    </row>
    <row r="19" spans="1:52" ht="12.75">
      <c r="A19" s="104" t="s">
        <v>366</v>
      </c>
      <c r="F19" s="104"/>
      <c r="H19" s="91"/>
      <c r="L19" s="9"/>
      <c r="M19" s="9"/>
      <c r="N19" s="88"/>
      <c r="O19" s="9"/>
      <c r="P19" s="9"/>
      <c r="AZ19" s="92"/>
    </row>
    <row r="20" spans="1:52" ht="12.75">
      <c r="A20" s="171" t="s">
        <v>367</v>
      </c>
      <c r="F20" s="104"/>
      <c r="H20" s="91"/>
      <c r="L20" s="9"/>
      <c r="M20" s="9"/>
      <c r="N20" s="88"/>
      <c r="O20" s="9"/>
      <c r="P20" s="9"/>
      <c r="AZ20" s="92"/>
    </row>
    <row r="21" spans="1:52" ht="12.75">
      <c r="A21" s="171" t="s">
        <v>678</v>
      </c>
      <c r="F21" s="104"/>
      <c r="H21" s="91"/>
      <c r="L21" s="9"/>
      <c r="M21" s="9"/>
      <c r="N21" s="88"/>
      <c r="O21" s="9"/>
      <c r="P21" s="9"/>
      <c r="AZ21" s="92"/>
    </row>
    <row r="22" spans="1:52" ht="12.75">
      <c r="A22" s="88" t="s">
        <v>966</v>
      </c>
      <c r="F22" s="104"/>
      <c r="L22" s="9"/>
      <c r="M22" s="9"/>
      <c r="N22" s="9"/>
      <c r="O22" s="9"/>
      <c r="P22" s="9"/>
      <c r="AZ22" s="92"/>
    </row>
    <row r="23" spans="1:52" ht="12.75">
      <c r="A23" s="13" t="s">
        <v>1324</v>
      </c>
      <c r="F23" s="104"/>
      <c r="L23" s="9"/>
      <c r="M23" s="9"/>
      <c r="N23" s="9"/>
      <c r="O23" s="9"/>
      <c r="P23" s="9"/>
      <c r="AZ23" s="92"/>
    </row>
    <row r="24" spans="1:52" ht="12.75">
      <c r="A24" s="2" t="s">
        <v>1636</v>
      </c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Z24" s="92"/>
    </row>
    <row r="25" spans="2:52" ht="20.25">
      <c r="B25" s="50" t="s">
        <v>2596</v>
      </c>
      <c r="AF25" s="8"/>
      <c r="AG25" s="301"/>
      <c r="AH25" s="8"/>
      <c r="AI25" s="8"/>
      <c r="AJ25" s="301"/>
      <c r="AK25" s="8"/>
      <c r="AL25" s="8"/>
      <c r="AM25" s="8"/>
      <c r="AN25" s="301"/>
      <c r="AO25" s="8"/>
      <c r="AP25" s="8"/>
      <c r="AQ25" s="8"/>
      <c r="AZ25" s="92"/>
    </row>
    <row r="26" spans="2:52" ht="13.5" customHeight="1" thickBot="1">
      <c r="B26" s="50"/>
      <c r="P26" s="13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Z26" s="92"/>
    </row>
    <row r="27" spans="1:52" ht="26.25" customHeight="1" thickBot="1">
      <c r="A27" s="146" t="s">
        <v>29</v>
      </c>
      <c r="B27" s="147" t="s">
        <v>5</v>
      </c>
      <c r="C27" s="179"/>
      <c r="D27" s="182" t="s">
        <v>30</v>
      </c>
      <c r="E27" s="183" t="s">
        <v>31</v>
      </c>
      <c r="F27" s="184" t="s">
        <v>32</v>
      </c>
      <c r="G27" s="223" t="s">
        <v>343</v>
      </c>
      <c r="H27" s="192" t="s">
        <v>56</v>
      </c>
      <c r="I27" s="192" t="s">
        <v>49</v>
      </c>
      <c r="J27" s="192" t="s">
        <v>50</v>
      </c>
      <c r="K27" s="192" t="s">
        <v>51</v>
      </c>
      <c r="L27" s="192" t="s">
        <v>52</v>
      </c>
      <c r="M27" s="148" t="s">
        <v>53</v>
      </c>
      <c r="N27" s="223" t="s">
        <v>59</v>
      </c>
      <c r="O27" s="226" t="s">
        <v>374</v>
      </c>
      <c r="P27" s="193" t="s">
        <v>60</v>
      </c>
      <c r="Q27" s="155"/>
      <c r="R27" s="123"/>
      <c r="S27" s="280"/>
      <c r="T27" s="280"/>
      <c r="U27" s="280"/>
      <c r="V27" s="129"/>
      <c r="W27" s="164"/>
      <c r="X27" s="164"/>
      <c r="Y27" s="164"/>
      <c r="Z27" s="164"/>
      <c r="AA27" s="164"/>
      <c r="AB27" s="9"/>
      <c r="AC27" s="9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Z27" s="92"/>
    </row>
    <row r="28" spans="1:52" ht="13.5" customHeight="1">
      <c r="A28" s="146">
        <v>1</v>
      </c>
      <c r="B28" s="220" t="s">
        <v>2589</v>
      </c>
      <c r="C28" s="221"/>
      <c r="D28" s="242">
        <v>12</v>
      </c>
      <c r="E28" s="244">
        <v>6</v>
      </c>
      <c r="F28" s="245">
        <v>5</v>
      </c>
      <c r="G28" s="224">
        <v>34</v>
      </c>
      <c r="H28" s="246">
        <v>28</v>
      </c>
      <c r="I28" s="152">
        <v>27</v>
      </c>
      <c r="J28" s="152">
        <v>28</v>
      </c>
      <c r="K28" s="152">
        <v>34</v>
      </c>
      <c r="L28" s="152">
        <v>23</v>
      </c>
      <c r="M28" s="150">
        <v>20</v>
      </c>
      <c r="N28" s="303">
        <v>14</v>
      </c>
      <c r="O28" s="314">
        <f>D28+E28+F28</f>
        <v>23</v>
      </c>
      <c r="P28" s="315">
        <f>G28+H28+I28+J28+K28+L28+M28+N28+O28</f>
        <v>231</v>
      </c>
      <c r="Q28" s="155"/>
      <c r="R28" s="281"/>
      <c r="S28" s="281"/>
      <c r="T28" s="281"/>
      <c r="U28" s="281"/>
      <c r="V28" s="165"/>
      <c r="W28" s="166"/>
      <c r="X28" s="200"/>
      <c r="Y28" s="167"/>
      <c r="Z28" s="167"/>
      <c r="AA28" s="167"/>
      <c r="AB28" s="167"/>
      <c r="AC28" s="9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Z28" s="92"/>
    </row>
    <row r="29" spans="1:52" ht="13.5" customHeight="1">
      <c r="A29" s="146">
        <v>2</v>
      </c>
      <c r="B29" s="251" t="s">
        <v>677</v>
      </c>
      <c r="C29" s="180"/>
      <c r="D29" s="242">
        <v>10</v>
      </c>
      <c r="E29" s="244">
        <v>8</v>
      </c>
      <c r="F29" s="245">
        <v>12</v>
      </c>
      <c r="G29" s="283">
        <v>18</v>
      </c>
      <c r="H29" s="246">
        <v>22</v>
      </c>
      <c r="I29" s="152">
        <v>19</v>
      </c>
      <c r="J29" s="152">
        <v>26</v>
      </c>
      <c r="K29" s="152">
        <v>18</v>
      </c>
      <c r="L29" s="152">
        <v>27</v>
      </c>
      <c r="M29" s="150">
        <v>30</v>
      </c>
      <c r="N29" s="303">
        <v>36</v>
      </c>
      <c r="O29" s="314">
        <f>D29+E29+F29</f>
        <v>30</v>
      </c>
      <c r="P29" s="316">
        <f>G29+H29+I29+J29+K29+L29+M29+N29+O29</f>
        <v>226</v>
      </c>
      <c r="Q29" s="155"/>
      <c r="R29" s="123"/>
      <c r="S29" s="123"/>
      <c r="T29" s="123"/>
      <c r="U29" s="123"/>
      <c r="V29" s="165"/>
      <c r="W29" s="165"/>
      <c r="X29" s="200"/>
      <c r="Y29" s="163"/>
      <c r="Z29" s="163"/>
      <c r="AA29" s="163"/>
      <c r="AB29" s="163"/>
      <c r="AC29" s="9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Z29" s="92"/>
    </row>
    <row r="30" spans="1:52" ht="13.5" customHeight="1">
      <c r="A30" s="146">
        <v>3</v>
      </c>
      <c r="B30" s="147" t="s">
        <v>689</v>
      </c>
      <c r="C30" s="181"/>
      <c r="D30" s="242">
        <v>6</v>
      </c>
      <c r="E30" s="244">
        <v>12</v>
      </c>
      <c r="F30" s="245">
        <v>6</v>
      </c>
      <c r="G30" s="283">
        <v>18</v>
      </c>
      <c r="H30" s="246">
        <v>14</v>
      </c>
      <c r="I30" s="152">
        <v>20</v>
      </c>
      <c r="J30" s="152">
        <v>22</v>
      </c>
      <c r="K30" s="152">
        <v>30</v>
      </c>
      <c r="L30" s="152">
        <v>30</v>
      </c>
      <c r="M30" s="150">
        <v>36</v>
      </c>
      <c r="N30" s="303">
        <v>24</v>
      </c>
      <c r="O30" s="314">
        <f>D30+E30+F30</f>
        <v>24</v>
      </c>
      <c r="P30" s="316">
        <f>G30+H30+I30+J30+K30+L30+M30+N30+O30</f>
        <v>218</v>
      </c>
      <c r="Q30" s="155"/>
      <c r="R30" s="281"/>
      <c r="S30" s="281"/>
      <c r="T30" s="281"/>
      <c r="U30" s="281"/>
      <c r="V30" s="165"/>
      <c r="W30" s="165"/>
      <c r="X30" s="200"/>
      <c r="Y30" s="163"/>
      <c r="Z30" s="163"/>
      <c r="AA30" s="163"/>
      <c r="AB30" s="163"/>
      <c r="AC30" s="9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Z30" s="92"/>
    </row>
    <row r="31" spans="1:52" ht="13.5" customHeight="1">
      <c r="A31" s="146">
        <v>4</v>
      </c>
      <c r="B31" s="282" t="s">
        <v>1325</v>
      </c>
      <c r="C31" s="181"/>
      <c r="D31" s="242">
        <v>5</v>
      </c>
      <c r="E31" s="244">
        <v>10</v>
      </c>
      <c r="F31" s="245">
        <v>4</v>
      </c>
      <c r="G31" s="283">
        <v>18</v>
      </c>
      <c r="H31" s="284">
        <v>12</v>
      </c>
      <c r="I31" s="284">
        <v>12</v>
      </c>
      <c r="J31" s="152">
        <v>25</v>
      </c>
      <c r="K31" s="152">
        <v>24</v>
      </c>
      <c r="L31" s="152">
        <v>19</v>
      </c>
      <c r="M31" s="150">
        <v>21</v>
      </c>
      <c r="N31" s="303">
        <v>22</v>
      </c>
      <c r="O31" s="314">
        <f>D31+E31+F31</f>
        <v>19</v>
      </c>
      <c r="P31" s="316">
        <f>G31+H31+I31+J31+K31+L31+M31+N31+O31</f>
        <v>172</v>
      </c>
      <c r="Q31" s="155"/>
      <c r="R31" s="123"/>
      <c r="S31" s="123"/>
      <c r="T31" s="123"/>
      <c r="U31" s="123"/>
      <c r="V31" s="165"/>
      <c r="W31" s="165"/>
      <c r="X31" s="200"/>
      <c r="Y31" s="163"/>
      <c r="Z31" s="163"/>
      <c r="AA31" s="163"/>
      <c r="AB31" s="163"/>
      <c r="AC31" s="9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Z31" s="92"/>
    </row>
    <row r="32" spans="1:52" ht="13.5" customHeight="1">
      <c r="A32" s="146">
        <v>5</v>
      </c>
      <c r="B32" s="220" t="s">
        <v>2590</v>
      </c>
      <c r="C32" s="221"/>
      <c r="D32" s="242">
        <v>4</v>
      </c>
      <c r="E32" s="244">
        <v>6</v>
      </c>
      <c r="F32" s="245">
        <v>10</v>
      </c>
      <c r="G32" s="224">
        <v>32</v>
      </c>
      <c r="H32" s="246">
        <v>36</v>
      </c>
      <c r="I32" s="152">
        <v>26</v>
      </c>
      <c r="J32" s="152">
        <v>23</v>
      </c>
      <c r="K32" s="152">
        <v>4</v>
      </c>
      <c r="L32" s="152">
        <v>9</v>
      </c>
      <c r="M32" s="150">
        <v>0</v>
      </c>
      <c r="N32" s="303">
        <v>13</v>
      </c>
      <c r="O32" s="314">
        <f>D32+E32+F32</f>
        <v>20</v>
      </c>
      <c r="P32" s="316">
        <f>G32+H32+I32+J32+K32+L32+M32+N32+O32</f>
        <v>163</v>
      </c>
      <c r="Q32" s="155"/>
      <c r="R32" s="123"/>
      <c r="S32" s="123"/>
      <c r="T32" s="123"/>
      <c r="U32" s="123"/>
      <c r="V32" s="165"/>
      <c r="W32" s="165"/>
      <c r="X32" s="200"/>
      <c r="Y32" s="163"/>
      <c r="Z32" s="163"/>
      <c r="AA32" s="163"/>
      <c r="AB32" s="163"/>
      <c r="AC32" s="9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Z32" s="92"/>
    </row>
    <row r="33" spans="1:52" ht="13.5" customHeight="1">
      <c r="A33" s="146">
        <v>6</v>
      </c>
      <c r="B33" s="252" t="s">
        <v>2591</v>
      </c>
      <c r="C33" s="221"/>
      <c r="D33" s="242">
        <v>3</v>
      </c>
      <c r="E33" s="244">
        <v>3</v>
      </c>
      <c r="F33" s="245">
        <v>3</v>
      </c>
      <c r="G33" s="224">
        <v>19</v>
      </c>
      <c r="H33" s="246">
        <v>18</v>
      </c>
      <c r="I33" s="152">
        <v>21</v>
      </c>
      <c r="J33" s="152">
        <v>11</v>
      </c>
      <c r="K33" s="152">
        <v>10</v>
      </c>
      <c r="L33" s="152">
        <v>13</v>
      </c>
      <c r="M33" s="150">
        <v>16</v>
      </c>
      <c r="N33" s="303">
        <v>19</v>
      </c>
      <c r="O33" s="314">
        <f>D33+E33+F33</f>
        <v>9</v>
      </c>
      <c r="P33" s="316">
        <f>G33+H33+I33+J33+K33+L33+M33+N33+O33</f>
        <v>136</v>
      </c>
      <c r="Q33" s="155"/>
      <c r="R33" s="123"/>
      <c r="S33" s="123"/>
      <c r="T33" s="123"/>
      <c r="U33" s="123"/>
      <c r="V33" s="165"/>
      <c r="W33" s="165"/>
      <c r="X33" s="200"/>
      <c r="Y33" s="163"/>
      <c r="Z33" s="163"/>
      <c r="AA33" s="163"/>
      <c r="AB33" s="163"/>
      <c r="AC33" s="9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Z33" s="92"/>
    </row>
    <row r="34" spans="1:52" ht="13.5" customHeight="1">
      <c r="A34" s="146">
        <v>7</v>
      </c>
      <c r="B34" s="252" t="s">
        <v>2592</v>
      </c>
      <c r="C34" s="221"/>
      <c r="D34" s="242">
        <v>8</v>
      </c>
      <c r="E34" s="244">
        <v>4</v>
      </c>
      <c r="F34" s="245">
        <v>8</v>
      </c>
      <c r="G34" s="224">
        <v>20</v>
      </c>
      <c r="H34" s="246">
        <v>12</v>
      </c>
      <c r="I34" s="152">
        <v>19</v>
      </c>
      <c r="J34" s="152">
        <v>10</v>
      </c>
      <c r="K34" s="152">
        <v>15</v>
      </c>
      <c r="L34" s="152">
        <v>15</v>
      </c>
      <c r="M34" s="150">
        <v>4</v>
      </c>
      <c r="N34" s="303">
        <v>16</v>
      </c>
      <c r="O34" s="314">
        <f>D34+E34+F34</f>
        <v>20</v>
      </c>
      <c r="P34" s="316">
        <f>G34+H34+I34+J34+K34+L34+M34+N34+O34</f>
        <v>131</v>
      </c>
      <c r="Q34" s="155"/>
      <c r="R34" s="123"/>
      <c r="S34" s="123"/>
      <c r="T34" s="123"/>
      <c r="U34" s="123"/>
      <c r="V34" s="165"/>
      <c r="W34" s="165"/>
      <c r="X34" s="200"/>
      <c r="Y34" s="163"/>
      <c r="Z34" s="163"/>
      <c r="AA34" s="163"/>
      <c r="AB34" s="163"/>
      <c r="AC34" s="9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Z34" s="92"/>
    </row>
    <row r="35" spans="1:52" ht="13.5" customHeight="1">
      <c r="A35" s="146">
        <v>8</v>
      </c>
      <c r="B35" s="220" t="s">
        <v>2593</v>
      </c>
      <c r="C35" s="221"/>
      <c r="D35" s="242">
        <v>0</v>
      </c>
      <c r="E35" s="244">
        <v>0</v>
      </c>
      <c r="F35" s="245">
        <v>0</v>
      </c>
      <c r="G35" s="283">
        <v>18</v>
      </c>
      <c r="H35" s="298">
        <v>14</v>
      </c>
      <c r="I35" s="284">
        <v>12</v>
      </c>
      <c r="J35" s="284">
        <v>0</v>
      </c>
      <c r="K35" s="152">
        <v>13</v>
      </c>
      <c r="L35" s="152">
        <v>14</v>
      </c>
      <c r="M35" s="150">
        <v>0</v>
      </c>
      <c r="N35" s="303">
        <v>0</v>
      </c>
      <c r="O35" s="314">
        <f>D35+E35+F35</f>
        <v>0</v>
      </c>
      <c r="P35" s="316">
        <f>G35+H35+I35+J35+K35+L35+M35+N35+O35</f>
        <v>71</v>
      </c>
      <c r="Q35" s="155"/>
      <c r="R35" s="123"/>
      <c r="S35" s="123"/>
      <c r="T35" s="123"/>
      <c r="U35" s="123"/>
      <c r="V35" s="165"/>
      <c r="W35" s="201"/>
      <c r="X35" s="163"/>
      <c r="Y35" s="163"/>
      <c r="Z35" s="163"/>
      <c r="AA35" s="163"/>
      <c r="AB35" s="163"/>
      <c r="AC35" s="9"/>
      <c r="AF35" s="301"/>
      <c r="AG35" s="8"/>
      <c r="AH35" s="8"/>
      <c r="AI35" s="8"/>
      <c r="AJ35" s="302" t="s">
        <v>2862</v>
      </c>
      <c r="AK35" s="239" t="s">
        <v>2863</v>
      </c>
      <c r="AM35" s="8"/>
      <c r="AN35" s="8"/>
      <c r="AO35" s="8"/>
      <c r="AP35" s="8"/>
      <c r="AQ35" s="8"/>
      <c r="AZ35" s="92"/>
    </row>
    <row r="36" spans="1:52" ht="13.5" customHeight="1">
      <c r="A36" s="146">
        <v>9</v>
      </c>
      <c r="B36" s="220" t="s">
        <v>2594</v>
      </c>
      <c r="C36" s="221"/>
      <c r="D36" s="242">
        <v>0</v>
      </c>
      <c r="E36" s="244">
        <v>0</v>
      </c>
      <c r="F36" s="245">
        <v>0</v>
      </c>
      <c r="G36" s="224">
        <v>18</v>
      </c>
      <c r="H36" s="246">
        <v>14</v>
      </c>
      <c r="I36" s="152">
        <v>12</v>
      </c>
      <c r="J36" s="152">
        <v>0</v>
      </c>
      <c r="K36" s="152">
        <v>0</v>
      </c>
      <c r="L36" s="152">
        <v>0</v>
      </c>
      <c r="M36" s="150">
        <v>0</v>
      </c>
      <c r="N36" s="303">
        <v>0</v>
      </c>
      <c r="O36" s="314">
        <f>D36+E36+F36</f>
        <v>0</v>
      </c>
      <c r="P36" s="316">
        <f>G36+H36+I36+J36+K36+L36+M36+N36+O36</f>
        <v>44</v>
      </c>
      <c r="Q36" s="155"/>
      <c r="R36" s="123"/>
      <c r="S36" s="123"/>
      <c r="T36" s="123"/>
      <c r="U36" s="123"/>
      <c r="V36" s="165"/>
      <c r="W36" s="201"/>
      <c r="X36" s="163"/>
      <c r="Y36" s="163"/>
      <c r="Z36" s="163"/>
      <c r="AA36" s="163"/>
      <c r="AB36" s="163"/>
      <c r="AC36" s="9"/>
      <c r="AF36" s="302" t="s">
        <v>2862</v>
      </c>
      <c r="AG36" s="239" t="s">
        <v>2863</v>
      </c>
      <c r="AI36" s="8"/>
      <c r="AJ36" s="237" t="s">
        <v>961</v>
      </c>
      <c r="AK36" s="239" t="s">
        <v>964</v>
      </c>
      <c r="AN36" s="237" t="s">
        <v>369</v>
      </c>
      <c r="AO36" s="239" t="s">
        <v>370</v>
      </c>
      <c r="AQ36" s="8"/>
      <c r="AZ36" s="92"/>
    </row>
    <row r="37" spans="1:52" ht="13.5" customHeight="1" thickBot="1">
      <c r="A37" s="146"/>
      <c r="B37" s="147"/>
      <c r="C37" s="180"/>
      <c r="D37" s="189"/>
      <c r="E37" s="190"/>
      <c r="F37" s="191"/>
      <c r="G37" s="224"/>
      <c r="H37" s="248"/>
      <c r="I37" s="152"/>
      <c r="J37" s="152"/>
      <c r="K37" s="152"/>
      <c r="L37" s="152"/>
      <c r="M37" s="150"/>
      <c r="N37" s="303"/>
      <c r="O37" s="313"/>
      <c r="P37" s="117"/>
      <c r="Q37" s="155"/>
      <c r="R37" s="123"/>
      <c r="S37" s="123"/>
      <c r="T37" s="123"/>
      <c r="U37" s="123"/>
      <c r="V37" s="165"/>
      <c r="W37" s="165"/>
      <c r="X37" s="163"/>
      <c r="Y37" s="163"/>
      <c r="Z37" s="163"/>
      <c r="AA37" s="163"/>
      <c r="AB37" s="163"/>
      <c r="AC37" s="9"/>
      <c r="AF37" s="237" t="s">
        <v>1642</v>
      </c>
      <c r="AG37" s="239" t="s">
        <v>1643</v>
      </c>
      <c r="AI37" s="8"/>
      <c r="AJ37" s="237" t="s">
        <v>962</v>
      </c>
      <c r="AK37" s="239" t="s">
        <v>669</v>
      </c>
      <c r="AN37" s="240" t="s">
        <v>54</v>
      </c>
      <c r="AO37" s="239" t="s">
        <v>55</v>
      </c>
      <c r="AQ37" s="8"/>
      <c r="AZ37" s="92"/>
    </row>
    <row r="38" spans="2:52" ht="13.5" customHeight="1">
      <c r="B38" s="89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Z38" s="92"/>
    </row>
    <row r="39" spans="16:52" ht="10.5" customHeight="1">
      <c r="P39" s="45"/>
      <c r="Q39" s="123"/>
      <c r="R39" s="106"/>
      <c r="S39" s="84"/>
      <c r="T39" s="84"/>
      <c r="U39" s="84"/>
      <c r="V39" s="107"/>
      <c r="AZ39" s="92"/>
    </row>
    <row r="40" spans="1:52" ht="24" customHeight="1">
      <c r="A40" s="102"/>
      <c r="B40" s="50" t="s">
        <v>36</v>
      </c>
      <c r="AZ40" s="92"/>
    </row>
    <row r="41" spans="1:52" ht="21" thickBot="1">
      <c r="A41" s="54"/>
      <c r="B41" s="102"/>
      <c r="AZ41" s="92"/>
    </row>
    <row r="42" spans="1:52" ht="16.5" customHeight="1" thickBot="1">
      <c r="A42" s="330" t="s">
        <v>6</v>
      </c>
      <c r="B42" s="330" t="s">
        <v>0</v>
      </c>
      <c r="C42" s="333" t="s">
        <v>3</v>
      </c>
      <c r="D42" s="325"/>
      <c r="E42" s="325"/>
      <c r="F42" s="325"/>
      <c r="G42" s="325"/>
      <c r="H42" s="325"/>
      <c r="I42" s="325"/>
      <c r="J42" s="325"/>
      <c r="K42" s="342"/>
      <c r="L42" s="324" t="s">
        <v>1</v>
      </c>
      <c r="M42" s="340"/>
      <c r="N42" s="340"/>
      <c r="O42" s="340"/>
      <c r="P42" s="340"/>
      <c r="Q42" s="340"/>
      <c r="R42" s="340"/>
      <c r="S42" s="340"/>
      <c r="T42" s="341"/>
      <c r="U42" s="324" t="s">
        <v>2</v>
      </c>
      <c r="V42" s="340"/>
      <c r="W42" s="340"/>
      <c r="X42" s="340"/>
      <c r="Y42" s="340"/>
      <c r="Z42" s="340"/>
      <c r="AA42" s="340"/>
      <c r="AB42" s="340"/>
      <c r="AC42" s="341"/>
      <c r="AD42" s="328" t="s">
        <v>4</v>
      </c>
      <c r="AF42" s="91" t="s">
        <v>2618</v>
      </c>
      <c r="AJ42" s="91" t="s">
        <v>2687</v>
      </c>
      <c r="AN42" s="91" t="s">
        <v>2766</v>
      </c>
      <c r="AT42" s="91"/>
      <c r="AU42" s="91"/>
      <c r="AX42" s="113"/>
      <c r="AZ42" s="92"/>
    </row>
    <row r="43" spans="1:52" ht="51.75" thickBot="1">
      <c r="A43" s="339"/>
      <c r="B43" s="339"/>
      <c r="C43" s="23" t="s">
        <v>20</v>
      </c>
      <c r="D43" s="34" t="s">
        <v>24</v>
      </c>
      <c r="E43" s="23" t="s">
        <v>21</v>
      </c>
      <c r="F43" s="34" t="s">
        <v>25</v>
      </c>
      <c r="G43" s="24" t="s">
        <v>45</v>
      </c>
      <c r="H43" s="24" t="s">
        <v>26</v>
      </c>
      <c r="I43" s="25" t="s">
        <v>23</v>
      </c>
      <c r="J43" s="26" t="s">
        <v>28</v>
      </c>
      <c r="K43" s="30" t="s">
        <v>27</v>
      </c>
      <c r="L43" s="23" t="s">
        <v>20</v>
      </c>
      <c r="M43" s="34" t="s">
        <v>24</v>
      </c>
      <c r="N43" s="23" t="s">
        <v>21</v>
      </c>
      <c r="O43" s="34" t="s">
        <v>25</v>
      </c>
      <c r="P43" s="24" t="s">
        <v>22</v>
      </c>
      <c r="Q43" s="24" t="s">
        <v>26</v>
      </c>
      <c r="R43" s="25" t="s">
        <v>23</v>
      </c>
      <c r="S43" s="26" t="s">
        <v>28</v>
      </c>
      <c r="T43" s="30" t="s">
        <v>27</v>
      </c>
      <c r="U43" s="23" t="s">
        <v>20</v>
      </c>
      <c r="V43" s="34" t="s">
        <v>24</v>
      </c>
      <c r="W43" s="23" t="s">
        <v>21</v>
      </c>
      <c r="X43" s="34" t="s">
        <v>25</v>
      </c>
      <c r="Y43" s="24" t="s">
        <v>22</v>
      </c>
      <c r="Z43" s="24" t="s">
        <v>26</v>
      </c>
      <c r="AA43" s="25" t="s">
        <v>23</v>
      </c>
      <c r="AB43" s="26" t="s">
        <v>28</v>
      </c>
      <c r="AC43" s="30" t="s">
        <v>27</v>
      </c>
      <c r="AD43" s="343"/>
      <c r="AF43" s="91" t="s">
        <v>17</v>
      </c>
      <c r="AJ43" s="91" t="s">
        <v>17</v>
      </c>
      <c r="AN43" s="91" t="s">
        <v>17</v>
      </c>
      <c r="AT43" s="91"/>
      <c r="AU43" s="91"/>
      <c r="AZ43" s="92"/>
    </row>
    <row r="44" spans="1:52" ht="12.75">
      <c r="A44" s="5">
        <v>1</v>
      </c>
      <c r="B44" s="44" t="s">
        <v>344</v>
      </c>
      <c r="C44" s="40">
        <v>3287</v>
      </c>
      <c r="D44" s="41">
        <v>32</v>
      </c>
      <c r="E44" s="17"/>
      <c r="F44" s="18"/>
      <c r="G44" s="10"/>
      <c r="H44" s="10"/>
      <c r="I44" s="10"/>
      <c r="J44" s="27"/>
      <c r="K44" s="31">
        <f>D44</f>
        <v>32</v>
      </c>
      <c r="L44" s="40">
        <v>2486</v>
      </c>
      <c r="M44" s="41">
        <v>24</v>
      </c>
      <c r="N44" s="17"/>
      <c r="O44" s="18"/>
      <c r="P44" s="10"/>
      <c r="Q44" s="10"/>
      <c r="R44" s="10"/>
      <c r="S44" s="27"/>
      <c r="T44" s="31">
        <f>M44</f>
        <v>24</v>
      </c>
      <c r="U44" s="40">
        <v>1975</v>
      </c>
      <c r="V44" s="41">
        <v>19</v>
      </c>
      <c r="W44" s="17"/>
      <c r="X44" s="18"/>
      <c r="Y44" s="10"/>
      <c r="Z44" s="10"/>
      <c r="AA44" s="10"/>
      <c r="AB44" s="27"/>
      <c r="AC44" s="31">
        <f>V44</f>
        <v>19</v>
      </c>
      <c r="AD44" s="5">
        <f>K44+T44+AC44</f>
        <v>75</v>
      </c>
      <c r="AF44" s="91" t="s">
        <v>2619</v>
      </c>
      <c r="AJ44" s="64" t="s">
        <v>2688</v>
      </c>
      <c r="AN44" s="91" t="s">
        <v>2767</v>
      </c>
      <c r="AT44" s="91"/>
      <c r="AU44" s="91"/>
      <c r="AZ44" s="92"/>
    </row>
    <row r="45" spans="1:52" ht="15.75">
      <c r="A45" s="42">
        <v>2</v>
      </c>
      <c r="B45" s="36" t="s">
        <v>346</v>
      </c>
      <c r="C45" s="19"/>
      <c r="D45" s="20"/>
      <c r="E45" s="19"/>
      <c r="F45" s="20"/>
      <c r="G45" s="38">
        <v>27</v>
      </c>
      <c r="H45" s="38">
        <f>G45*2</f>
        <v>54</v>
      </c>
      <c r="I45" s="38">
        <f>318+336</f>
        <v>654</v>
      </c>
      <c r="J45" s="39">
        <v>6</v>
      </c>
      <c r="K45" s="32">
        <f>H45+J45</f>
        <v>60</v>
      </c>
      <c r="L45" s="19"/>
      <c r="M45" s="20"/>
      <c r="N45" s="19"/>
      <c r="O45" s="20"/>
      <c r="P45" s="38">
        <v>3</v>
      </c>
      <c r="Q45" s="38">
        <f>P45*2</f>
        <v>6</v>
      </c>
      <c r="R45" s="38">
        <f>199+1269</f>
        <v>1468</v>
      </c>
      <c r="S45" s="111">
        <v>14</v>
      </c>
      <c r="T45" s="32">
        <f>Q45+S45</f>
        <v>20</v>
      </c>
      <c r="U45" s="19"/>
      <c r="V45" s="20"/>
      <c r="W45" s="19"/>
      <c r="X45" s="20"/>
      <c r="Y45" s="38">
        <v>13</v>
      </c>
      <c r="Z45" s="38">
        <f>Y45*2</f>
        <v>26</v>
      </c>
      <c r="AA45" s="38">
        <f>388+172</f>
        <v>560</v>
      </c>
      <c r="AB45" s="39">
        <v>5</v>
      </c>
      <c r="AC45" s="32">
        <f>Z45+AB45</f>
        <v>31</v>
      </c>
      <c r="AD45" s="3">
        <f>K45+T45+AC45</f>
        <v>111</v>
      </c>
      <c r="AF45" s="91" t="s">
        <v>2620</v>
      </c>
      <c r="AJ45" s="91" t="s">
        <v>2689</v>
      </c>
      <c r="AN45" s="91" t="s">
        <v>2768</v>
      </c>
      <c r="AT45" s="91"/>
      <c r="AU45" s="91"/>
      <c r="AX45" s="114"/>
      <c r="AZ45" s="92"/>
    </row>
    <row r="46" spans="1:52" ht="13.5" thickBot="1">
      <c r="A46" s="42">
        <v>3</v>
      </c>
      <c r="B46" s="37" t="s">
        <v>345</v>
      </c>
      <c r="C46" s="21"/>
      <c r="D46" s="22"/>
      <c r="E46" s="60">
        <v>42</v>
      </c>
      <c r="F46" s="61">
        <f>E46</f>
        <v>42</v>
      </c>
      <c r="G46" s="7"/>
      <c r="H46" s="7"/>
      <c r="I46" s="7"/>
      <c r="J46" s="29"/>
      <c r="K46" s="33">
        <f>F46</f>
        <v>42</v>
      </c>
      <c r="L46" s="21"/>
      <c r="M46" s="22"/>
      <c r="N46" s="60">
        <v>45</v>
      </c>
      <c r="O46" s="61">
        <f>N46</f>
        <v>45</v>
      </c>
      <c r="P46" s="7"/>
      <c r="Q46" s="7"/>
      <c r="R46" s="7"/>
      <c r="S46" s="29"/>
      <c r="T46" s="33">
        <f>O46</f>
        <v>45</v>
      </c>
      <c r="U46" s="21"/>
      <c r="V46" s="22"/>
      <c r="W46" s="60">
        <v>29</v>
      </c>
      <c r="X46" s="61">
        <f>W46</f>
        <v>29</v>
      </c>
      <c r="Y46" s="7"/>
      <c r="Z46" s="7"/>
      <c r="AA46" s="7"/>
      <c r="AB46" s="29"/>
      <c r="AC46" s="33">
        <f>X46</f>
        <v>29</v>
      </c>
      <c r="AD46" s="4">
        <f>K46+T46+AC46</f>
        <v>116</v>
      </c>
      <c r="AF46" s="124" t="s">
        <v>2621</v>
      </c>
      <c r="AJ46" s="91" t="s">
        <v>2690</v>
      </c>
      <c r="AN46" s="64" t="s">
        <v>2769</v>
      </c>
      <c r="AT46" s="91"/>
      <c r="AU46" s="91"/>
      <c r="AZ46" s="92"/>
    </row>
    <row r="47" spans="1:52" ht="12.75">
      <c r="A47" s="42">
        <v>4</v>
      </c>
      <c r="B47" s="44" t="s">
        <v>1631</v>
      </c>
      <c r="C47" s="40">
        <v>1633</v>
      </c>
      <c r="D47" s="41">
        <v>16</v>
      </c>
      <c r="E47" s="17"/>
      <c r="F47" s="18"/>
      <c r="G47" s="10"/>
      <c r="H47" s="10"/>
      <c r="I47" s="10"/>
      <c r="J47" s="27"/>
      <c r="K47" s="31">
        <f>D47</f>
        <v>16</v>
      </c>
      <c r="L47" s="40">
        <v>4690</v>
      </c>
      <c r="M47" s="41">
        <v>46</v>
      </c>
      <c r="N47" s="17"/>
      <c r="O47" s="18"/>
      <c r="P47" s="10"/>
      <c r="Q47" s="10"/>
      <c r="R47" s="10"/>
      <c r="S47" s="27"/>
      <c r="T47" s="31">
        <f>M47</f>
        <v>46</v>
      </c>
      <c r="U47" s="40">
        <v>5981</v>
      </c>
      <c r="V47" s="41">
        <v>59</v>
      </c>
      <c r="W47" s="17"/>
      <c r="X47" s="18"/>
      <c r="Y47" s="10"/>
      <c r="Z47" s="10"/>
      <c r="AA47" s="10"/>
      <c r="AB47" s="27"/>
      <c r="AC47" s="31">
        <f>V47</f>
        <v>59</v>
      </c>
      <c r="AD47" s="5">
        <f aca="true" t="shared" si="0" ref="AD47:AD67">K47+T47+AC47</f>
        <v>121</v>
      </c>
      <c r="AF47" s="64" t="s">
        <v>2622</v>
      </c>
      <c r="AJ47" s="91" t="s">
        <v>2691</v>
      </c>
      <c r="AN47" s="64" t="s">
        <v>2770</v>
      </c>
      <c r="AT47" s="91"/>
      <c r="AU47" s="91"/>
      <c r="AZ47" s="92"/>
    </row>
    <row r="48" spans="1:52" ht="12.75">
      <c r="A48" s="42">
        <v>5</v>
      </c>
      <c r="B48" s="36" t="s">
        <v>1633</v>
      </c>
      <c r="C48" s="19"/>
      <c r="D48" s="20"/>
      <c r="E48" s="19"/>
      <c r="F48" s="20"/>
      <c r="G48" s="38">
        <v>0</v>
      </c>
      <c r="H48" s="38">
        <f>G48*2</f>
        <v>0</v>
      </c>
      <c r="I48" s="38">
        <v>0</v>
      </c>
      <c r="J48" s="39">
        <v>0</v>
      </c>
      <c r="K48" s="32">
        <f>H48+J48</f>
        <v>0</v>
      </c>
      <c r="L48" s="19"/>
      <c r="M48" s="20"/>
      <c r="N48" s="19"/>
      <c r="O48" s="20"/>
      <c r="P48" s="38">
        <v>0</v>
      </c>
      <c r="Q48" s="38">
        <f>P48*2</f>
        <v>0</v>
      </c>
      <c r="R48" s="38">
        <v>0</v>
      </c>
      <c r="S48" s="39">
        <v>0</v>
      </c>
      <c r="T48" s="32">
        <f>Q48+S48</f>
        <v>0</v>
      </c>
      <c r="U48" s="19"/>
      <c r="V48" s="20"/>
      <c r="W48" s="19"/>
      <c r="X48" s="20"/>
      <c r="Y48" s="38">
        <v>0</v>
      </c>
      <c r="Z48" s="38">
        <f>Y48*2</f>
        <v>0</v>
      </c>
      <c r="AA48" s="38">
        <v>0</v>
      </c>
      <c r="AB48" s="39">
        <v>0</v>
      </c>
      <c r="AC48" s="32">
        <f>Z48+AB48</f>
        <v>0</v>
      </c>
      <c r="AD48" s="3">
        <f t="shared" si="0"/>
        <v>0</v>
      </c>
      <c r="AF48" s="91" t="s">
        <v>2623</v>
      </c>
      <c r="AJ48" s="64" t="s">
        <v>2692</v>
      </c>
      <c r="AN48" s="91" t="s">
        <v>2771</v>
      </c>
      <c r="AT48" s="91"/>
      <c r="AU48" s="91"/>
      <c r="AZ48" s="92"/>
    </row>
    <row r="49" spans="1:52" ht="13.5" thickBot="1">
      <c r="A49" s="42">
        <v>6</v>
      </c>
      <c r="B49" s="37" t="s">
        <v>2860</v>
      </c>
      <c r="C49" s="21"/>
      <c r="D49" s="22"/>
      <c r="E49" s="60">
        <v>27</v>
      </c>
      <c r="F49" s="61">
        <f>E49</f>
        <v>27</v>
      </c>
      <c r="G49" s="7"/>
      <c r="H49" s="7"/>
      <c r="I49" s="7"/>
      <c r="J49" s="29"/>
      <c r="K49" s="33">
        <f>F49</f>
        <v>27</v>
      </c>
      <c r="L49" s="21"/>
      <c r="M49" s="22"/>
      <c r="N49" s="60">
        <v>43</v>
      </c>
      <c r="O49" s="61">
        <f>N49</f>
        <v>43</v>
      </c>
      <c r="P49" s="7"/>
      <c r="Q49" s="7"/>
      <c r="R49" s="7"/>
      <c r="S49" s="29"/>
      <c r="T49" s="33">
        <f>O49</f>
        <v>43</v>
      </c>
      <c r="U49" s="21"/>
      <c r="V49" s="22"/>
      <c r="W49" s="60">
        <v>29</v>
      </c>
      <c r="X49" s="61">
        <f>W49</f>
        <v>29</v>
      </c>
      <c r="Y49" s="7"/>
      <c r="Z49" s="7"/>
      <c r="AA49" s="7"/>
      <c r="AB49" s="29"/>
      <c r="AC49" s="33">
        <f>X49</f>
        <v>29</v>
      </c>
      <c r="AD49" s="4">
        <f t="shared" si="0"/>
        <v>99</v>
      </c>
      <c r="AF49" s="91" t="s">
        <v>2624</v>
      </c>
      <c r="AJ49" s="64" t="s">
        <v>2693</v>
      </c>
      <c r="AN49" s="124" t="s">
        <v>2772</v>
      </c>
      <c r="AT49" s="91"/>
      <c r="AU49" s="91"/>
      <c r="AZ49" s="92"/>
    </row>
    <row r="50" spans="1:52" ht="12.75">
      <c r="A50" s="42">
        <v>7</v>
      </c>
      <c r="B50" s="44" t="s">
        <v>491</v>
      </c>
      <c r="C50" s="40">
        <v>2885</v>
      </c>
      <c r="D50" s="41">
        <v>28</v>
      </c>
      <c r="E50" s="17"/>
      <c r="F50" s="18"/>
      <c r="G50" s="10"/>
      <c r="H50" s="10"/>
      <c r="I50" s="10"/>
      <c r="J50" s="27"/>
      <c r="K50" s="31">
        <f>D50</f>
        <v>28</v>
      </c>
      <c r="L50" s="40">
        <v>4441</v>
      </c>
      <c r="M50" s="41">
        <v>44</v>
      </c>
      <c r="N50" s="17"/>
      <c r="O50" s="18"/>
      <c r="P50" s="10"/>
      <c r="Q50" s="10"/>
      <c r="R50" s="10"/>
      <c r="S50" s="27"/>
      <c r="T50" s="31">
        <f>M50</f>
        <v>44</v>
      </c>
      <c r="U50" s="40">
        <v>2054</v>
      </c>
      <c r="V50" s="41">
        <v>20</v>
      </c>
      <c r="W50" s="17"/>
      <c r="X50" s="18"/>
      <c r="Y50" s="10"/>
      <c r="Z50" s="10"/>
      <c r="AA50" s="10"/>
      <c r="AB50" s="27"/>
      <c r="AC50" s="31">
        <f>V50</f>
        <v>20</v>
      </c>
      <c r="AD50" s="5">
        <f t="shared" si="0"/>
        <v>92</v>
      </c>
      <c r="AF50" s="64" t="s">
        <v>2625</v>
      </c>
      <c r="AJ50" s="64" t="s">
        <v>2694</v>
      </c>
      <c r="AN50" s="91" t="s">
        <v>2773</v>
      </c>
      <c r="AT50" s="91"/>
      <c r="AU50" s="91"/>
      <c r="AZ50" s="92"/>
    </row>
    <row r="51" spans="1:52" ht="12.75">
      <c r="A51" s="42">
        <v>8</v>
      </c>
      <c r="B51" s="36" t="s">
        <v>1978</v>
      </c>
      <c r="C51" s="19"/>
      <c r="D51" s="20"/>
      <c r="E51" s="19"/>
      <c r="F51" s="20"/>
      <c r="G51" s="38">
        <v>10</v>
      </c>
      <c r="H51" s="38">
        <f>G51*2</f>
        <v>20</v>
      </c>
      <c r="I51" s="38">
        <v>161</v>
      </c>
      <c r="J51" s="39">
        <v>1</v>
      </c>
      <c r="K51" s="32">
        <f>H51+J51</f>
        <v>21</v>
      </c>
      <c r="L51" s="19"/>
      <c r="M51" s="20"/>
      <c r="N51" s="19"/>
      <c r="O51" s="20"/>
      <c r="P51" s="38">
        <v>0</v>
      </c>
      <c r="Q51" s="38">
        <f>P51*2</f>
        <v>0</v>
      </c>
      <c r="R51" s="38">
        <v>0</v>
      </c>
      <c r="S51" s="39">
        <v>0</v>
      </c>
      <c r="T51" s="32">
        <f>Q51+S51</f>
        <v>0</v>
      </c>
      <c r="U51" s="19"/>
      <c r="V51" s="20"/>
      <c r="W51" s="19"/>
      <c r="X51" s="20"/>
      <c r="Y51" s="38">
        <v>29</v>
      </c>
      <c r="Z51" s="38">
        <f>Y51*2</f>
        <v>58</v>
      </c>
      <c r="AA51" s="38">
        <f>1135+430</f>
        <v>1565</v>
      </c>
      <c r="AB51" s="39">
        <v>15</v>
      </c>
      <c r="AC51" s="32">
        <f>Z51+AB51</f>
        <v>73</v>
      </c>
      <c r="AD51" s="3">
        <f t="shared" si="0"/>
        <v>94</v>
      </c>
      <c r="AF51" s="124" t="s">
        <v>2626</v>
      </c>
      <c r="AJ51" s="91" t="s">
        <v>2695</v>
      </c>
      <c r="AN51" s="124" t="s">
        <v>2774</v>
      </c>
      <c r="AT51" s="91"/>
      <c r="AU51" s="91"/>
      <c r="AZ51" s="92"/>
    </row>
    <row r="52" spans="1:52" ht="13.5" thickBot="1">
      <c r="A52" s="42">
        <v>9</v>
      </c>
      <c r="B52" s="256" t="s">
        <v>676</v>
      </c>
      <c r="C52" s="21"/>
      <c r="D52" s="22"/>
      <c r="E52" s="60">
        <v>39</v>
      </c>
      <c r="F52" s="61">
        <f>E52</f>
        <v>39</v>
      </c>
      <c r="G52" s="7"/>
      <c r="H52" s="7"/>
      <c r="I52" s="7"/>
      <c r="J52" s="29"/>
      <c r="K52" s="33">
        <f>F52</f>
        <v>39</v>
      </c>
      <c r="L52" s="21"/>
      <c r="M52" s="22"/>
      <c r="N52" s="60">
        <v>62</v>
      </c>
      <c r="O52" s="61">
        <f>N52</f>
        <v>62</v>
      </c>
      <c r="P52" s="7"/>
      <c r="Q52" s="7"/>
      <c r="R52" s="7"/>
      <c r="S52" s="29"/>
      <c r="T52" s="33">
        <f>O52</f>
        <v>62</v>
      </c>
      <c r="U52" s="21"/>
      <c r="V52" s="22"/>
      <c r="W52" s="60">
        <v>33</v>
      </c>
      <c r="X52" s="61">
        <f>W52</f>
        <v>33</v>
      </c>
      <c r="Y52" s="7"/>
      <c r="Z52" s="7"/>
      <c r="AA52" s="7"/>
      <c r="AB52" s="29"/>
      <c r="AC52" s="33">
        <f>X52</f>
        <v>33</v>
      </c>
      <c r="AD52" s="4">
        <f t="shared" si="0"/>
        <v>134</v>
      </c>
      <c r="AF52" s="64" t="s">
        <v>2627</v>
      </c>
      <c r="AJ52" s="91" t="s">
        <v>2696</v>
      </c>
      <c r="AN52" s="64" t="s">
        <v>2775</v>
      </c>
      <c r="AT52" s="91"/>
      <c r="AU52" s="91"/>
      <c r="AZ52" s="92"/>
    </row>
    <row r="53" spans="1:52" ht="12.75">
      <c r="A53" s="42">
        <v>10</v>
      </c>
      <c r="B53" s="231" t="s">
        <v>660</v>
      </c>
      <c r="C53" s="40">
        <v>861</v>
      </c>
      <c r="D53" s="41">
        <v>8</v>
      </c>
      <c r="E53" s="17"/>
      <c r="F53" s="18"/>
      <c r="G53" s="10"/>
      <c r="H53" s="10"/>
      <c r="I53" s="10"/>
      <c r="J53" s="27"/>
      <c r="K53" s="31">
        <f>D53</f>
        <v>8</v>
      </c>
      <c r="L53" s="40">
        <v>4678</v>
      </c>
      <c r="M53" s="41">
        <v>46</v>
      </c>
      <c r="N53" s="17"/>
      <c r="O53" s="18"/>
      <c r="P53" s="10"/>
      <c r="Q53" s="10"/>
      <c r="R53" s="10"/>
      <c r="S53" s="27"/>
      <c r="T53" s="31">
        <f>M53</f>
        <v>46</v>
      </c>
      <c r="U53" s="40">
        <v>3068</v>
      </c>
      <c r="V53" s="41">
        <v>30</v>
      </c>
      <c r="W53" s="17"/>
      <c r="X53" s="18"/>
      <c r="Y53" s="10"/>
      <c r="Z53" s="10"/>
      <c r="AA53" s="10"/>
      <c r="AB53" s="27"/>
      <c r="AC53" s="31">
        <f>V53</f>
        <v>30</v>
      </c>
      <c r="AD53" s="5">
        <f t="shared" si="0"/>
        <v>84</v>
      </c>
      <c r="AF53" s="64" t="s">
        <v>2628</v>
      </c>
      <c r="AJ53" s="124" t="s">
        <v>2697</v>
      </c>
      <c r="AN53" s="91" t="s">
        <v>2776</v>
      </c>
      <c r="AT53" s="91"/>
      <c r="AU53" s="91"/>
      <c r="AZ53" s="92"/>
    </row>
    <row r="54" spans="1:52" ht="12.75">
      <c r="A54" s="42">
        <v>11</v>
      </c>
      <c r="B54" s="233" t="s">
        <v>661</v>
      </c>
      <c r="C54" s="19"/>
      <c r="D54" s="20"/>
      <c r="E54" s="19"/>
      <c r="F54" s="20"/>
      <c r="G54" s="38">
        <v>18</v>
      </c>
      <c r="H54" s="38">
        <f>G54*2</f>
        <v>36</v>
      </c>
      <c r="I54" s="38">
        <f>151+526</f>
        <v>677</v>
      </c>
      <c r="J54" s="39">
        <v>6</v>
      </c>
      <c r="K54" s="32">
        <f>H54+J54</f>
        <v>42</v>
      </c>
      <c r="L54" s="19"/>
      <c r="M54" s="20"/>
      <c r="N54" s="19"/>
      <c r="O54" s="20"/>
      <c r="P54" s="38">
        <v>3</v>
      </c>
      <c r="Q54" s="38">
        <f>P54*2</f>
        <v>6</v>
      </c>
      <c r="R54" s="38">
        <v>1847</v>
      </c>
      <c r="S54" s="39">
        <v>18</v>
      </c>
      <c r="T54" s="32">
        <f>Q54+S54</f>
        <v>24</v>
      </c>
      <c r="U54" s="19"/>
      <c r="V54" s="20"/>
      <c r="W54" s="19"/>
      <c r="X54" s="20"/>
      <c r="Y54" s="38">
        <v>10</v>
      </c>
      <c r="Z54" s="38">
        <f>Y54*2</f>
        <v>20</v>
      </c>
      <c r="AA54" s="38">
        <f>458+254</f>
        <v>712</v>
      </c>
      <c r="AB54" s="39">
        <v>7</v>
      </c>
      <c r="AC54" s="32">
        <f>Z54+AB54</f>
        <v>27</v>
      </c>
      <c r="AD54" s="3">
        <f t="shared" si="0"/>
        <v>93</v>
      </c>
      <c r="AF54" s="91" t="s">
        <v>2629</v>
      </c>
      <c r="AJ54" s="64" t="s">
        <v>2698</v>
      </c>
      <c r="AN54" s="124" t="s">
        <v>2777</v>
      </c>
      <c r="AT54" s="91"/>
      <c r="AU54" s="91"/>
      <c r="AZ54" s="92"/>
    </row>
    <row r="55" spans="1:52" ht="13.5" thickBot="1">
      <c r="A55" s="42">
        <v>12</v>
      </c>
      <c r="B55" s="273" t="s">
        <v>687</v>
      </c>
      <c r="C55" s="21"/>
      <c r="D55" s="22"/>
      <c r="E55" s="60">
        <v>27</v>
      </c>
      <c r="F55" s="61">
        <f>E55</f>
        <v>27</v>
      </c>
      <c r="G55" s="7"/>
      <c r="H55" s="7"/>
      <c r="I55" s="7"/>
      <c r="J55" s="29"/>
      <c r="K55" s="33">
        <f>F55</f>
        <v>27</v>
      </c>
      <c r="L55" s="21"/>
      <c r="M55" s="22"/>
      <c r="N55" s="60">
        <v>77</v>
      </c>
      <c r="O55" s="61">
        <f>N55</f>
        <v>77</v>
      </c>
      <c r="P55" s="7"/>
      <c r="Q55" s="7"/>
      <c r="R55" s="7"/>
      <c r="S55" s="29"/>
      <c r="T55" s="33">
        <f>O55</f>
        <v>77</v>
      </c>
      <c r="U55" s="21"/>
      <c r="V55" s="22"/>
      <c r="W55" s="60">
        <v>24</v>
      </c>
      <c r="X55" s="61">
        <f>W55</f>
        <v>24</v>
      </c>
      <c r="Y55" s="7"/>
      <c r="Z55" s="7"/>
      <c r="AA55" s="7"/>
      <c r="AB55" s="29"/>
      <c r="AC55" s="33">
        <f>X55</f>
        <v>24</v>
      </c>
      <c r="AD55" s="4">
        <f t="shared" si="0"/>
        <v>128</v>
      </c>
      <c r="AF55" s="64" t="s">
        <v>2630</v>
      </c>
      <c r="AJ55" s="64" t="s">
        <v>2699</v>
      </c>
      <c r="AN55" s="64" t="s">
        <v>2778</v>
      </c>
      <c r="AT55" s="91"/>
      <c r="AU55" s="91"/>
      <c r="AZ55" s="92"/>
    </row>
    <row r="56" spans="1:52" ht="12.75">
      <c r="A56" s="42">
        <v>13</v>
      </c>
      <c r="B56" s="44" t="s">
        <v>1332</v>
      </c>
      <c r="C56" s="40">
        <v>722</v>
      </c>
      <c r="D56" s="41">
        <v>7</v>
      </c>
      <c r="E56" s="17"/>
      <c r="F56" s="18"/>
      <c r="G56" s="10"/>
      <c r="H56" s="10"/>
      <c r="I56" s="10"/>
      <c r="J56" s="27"/>
      <c r="K56" s="31">
        <f>D56</f>
        <v>7</v>
      </c>
      <c r="L56" s="40">
        <v>1419</v>
      </c>
      <c r="M56" s="41">
        <v>14</v>
      </c>
      <c r="N56" s="17"/>
      <c r="O56" s="18"/>
      <c r="P56" s="10"/>
      <c r="Q56" s="10"/>
      <c r="R56" s="10"/>
      <c r="S56" s="27"/>
      <c r="T56" s="31">
        <f>M56</f>
        <v>14</v>
      </c>
      <c r="U56" s="40">
        <v>2659</v>
      </c>
      <c r="V56" s="41">
        <v>26</v>
      </c>
      <c r="W56" s="17"/>
      <c r="X56" s="18"/>
      <c r="Y56" s="10"/>
      <c r="Z56" s="10"/>
      <c r="AA56" s="10"/>
      <c r="AB56" s="27"/>
      <c r="AC56" s="31">
        <f>V56</f>
        <v>26</v>
      </c>
      <c r="AD56" s="5">
        <f t="shared" si="0"/>
        <v>47</v>
      </c>
      <c r="AF56" s="64" t="s">
        <v>2631</v>
      </c>
      <c r="AJ56" s="91" t="s">
        <v>2700</v>
      </c>
      <c r="AN56" s="124" t="s">
        <v>2779</v>
      </c>
      <c r="AT56" s="91"/>
      <c r="AU56" s="91"/>
      <c r="AZ56" s="92"/>
    </row>
    <row r="57" spans="1:52" ht="12.75">
      <c r="A57" s="42">
        <v>14</v>
      </c>
      <c r="B57" s="36" t="s">
        <v>352</v>
      </c>
      <c r="C57" s="19"/>
      <c r="D57" s="20"/>
      <c r="E57" s="19"/>
      <c r="F57" s="20"/>
      <c r="G57" s="38">
        <v>8</v>
      </c>
      <c r="H57" s="38">
        <f>G57*2</f>
        <v>16</v>
      </c>
      <c r="I57" s="38">
        <v>116</v>
      </c>
      <c r="J57" s="39">
        <v>1</v>
      </c>
      <c r="K57" s="32">
        <f>H57+J57</f>
        <v>17</v>
      </c>
      <c r="L57" s="19"/>
      <c r="M57" s="20"/>
      <c r="N57" s="19"/>
      <c r="O57" s="20"/>
      <c r="P57" s="38">
        <v>0</v>
      </c>
      <c r="Q57" s="38">
        <f>P57*2</f>
        <v>0</v>
      </c>
      <c r="R57" s="38">
        <v>0</v>
      </c>
      <c r="S57" s="39">
        <v>0</v>
      </c>
      <c r="T57" s="32">
        <f>Q57+S57</f>
        <v>0</v>
      </c>
      <c r="U57" s="19"/>
      <c r="V57" s="20"/>
      <c r="W57" s="19"/>
      <c r="X57" s="20"/>
      <c r="Y57" s="38">
        <v>4</v>
      </c>
      <c r="Z57" s="38">
        <f>Y57*2</f>
        <v>8</v>
      </c>
      <c r="AA57" s="38">
        <v>895</v>
      </c>
      <c r="AB57" s="39">
        <v>8</v>
      </c>
      <c r="AC57" s="32">
        <f>Z57+AB57</f>
        <v>16</v>
      </c>
      <c r="AD57" s="3">
        <f t="shared" si="0"/>
        <v>33</v>
      </c>
      <c r="AF57" s="124" t="s">
        <v>2632</v>
      </c>
      <c r="AJ57" s="124" t="s">
        <v>2701</v>
      </c>
      <c r="AN57" s="64" t="s">
        <v>2780</v>
      </c>
      <c r="AT57" s="91"/>
      <c r="AU57" s="91"/>
      <c r="AZ57" s="92"/>
    </row>
    <row r="58" spans="1:52" ht="13.5" thickBot="1">
      <c r="A58" s="42">
        <v>15</v>
      </c>
      <c r="B58" s="37" t="s">
        <v>2861</v>
      </c>
      <c r="C58" s="21"/>
      <c r="D58" s="22"/>
      <c r="E58" s="60">
        <v>7</v>
      </c>
      <c r="F58" s="61">
        <f>E58</f>
        <v>7</v>
      </c>
      <c r="G58" s="7"/>
      <c r="H58" s="7"/>
      <c r="I58" s="7"/>
      <c r="J58" s="29"/>
      <c r="K58" s="33">
        <f>F58</f>
        <v>7</v>
      </c>
      <c r="L58" s="21"/>
      <c r="M58" s="22"/>
      <c r="N58" s="60">
        <v>15</v>
      </c>
      <c r="O58" s="61">
        <f>N58</f>
        <v>15</v>
      </c>
      <c r="P58" s="7"/>
      <c r="Q58" s="7"/>
      <c r="R58" s="7"/>
      <c r="S58" s="29"/>
      <c r="T58" s="33">
        <f>O58</f>
        <v>15</v>
      </c>
      <c r="U58" s="21"/>
      <c r="V58" s="22"/>
      <c r="W58" s="60">
        <v>0</v>
      </c>
      <c r="X58" s="61">
        <f>W58</f>
        <v>0</v>
      </c>
      <c r="Y58" s="7"/>
      <c r="Z58" s="7"/>
      <c r="AA58" s="7"/>
      <c r="AB58" s="29"/>
      <c r="AC58" s="33">
        <f>X58</f>
        <v>0</v>
      </c>
      <c r="AD58" s="4">
        <f t="shared" si="0"/>
        <v>22</v>
      </c>
      <c r="AF58" s="124" t="s">
        <v>2633</v>
      </c>
      <c r="AJ58" s="124" t="s">
        <v>2702</v>
      </c>
      <c r="AN58" s="91" t="s">
        <v>2781</v>
      </c>
      <c r="AT58" s="91"/>
      <c r="AU58" s="91"/>
      <c r="AZ58" s="92"/>
    </row>
    <row r="59" spans="1:52" ht="12.75">
      <c r="A59" s="42">
        <v>16</v>
      </c>
      <c r="B59" s="231" t="s">
        <v>1328</v>
      </c>
      <c r="C59" s="40">
        <v>1439</v>
      </c>
      <c r="D59" s="41">
        <v>14</v>
      </c>
      <c r="E59" s="17"/>
      <c r="F59" s="18"/>
      <c r="G59" s="10"/>
      <c r="H59" s="10"/>
      <c r="I59" s="10"/>
      <c r="J59" s="27"/>
      <c r="K59" s="31">
        <f>D59</f>
        <v>14</v>
      </c>
      <c r="L59" s="40">
        <v>3328</v>
      </c>
      <c r="M59" s="41">
        <v>33</v>
      </c>
      <c r="N59" s="17"/>
      <c r="O59" s="18"/>
      <c r="P59" s="10"/>
      <c r="Q59" s="10"/>
      <c r="R59" s="10"/>
      <c r="S59" s="27"/>
      <c r="T59" s="31">
        <f>M59</f>
        <v>33</v>
      </c>
      <c r="U59" s="40">
        <v>3318</v>
      </c>
      <c r="V59" s="41">
        <v>33</v>
      </c>
      <c r="W59" s="17"/>
      <c r="X59" s="18"/>
      <c r="Y59" s="10"/>
      <c r="Z59" s="10"/>
      <c r="AA59" s="10"/>
      <c r="AB59" s="27"/>
      <c r="AC59" s="31">
        <f>V59</f>
        <v>33</v>
      </c>
      <c r="AD59" s="5">
        <f t="shared" si="0"/>
        <v>80</v>
      </c>
      <c r="AF59" s="124" t="s">
        <v>2634</v>
      </c>
      <c r="AJ59" s="91" t="s">
        <v>2703</v>
      </c>
      <c r="AN59" s="91" t="s">
        <v>2782</v>
      </c>
      <c r="AT59" s="91"/>
      <c r="AU59" s="91"/>
      <c r="AZ59" s="92"/>
    </row>
    <row r="60" spans="1:52" ht="12.75">
      <c r="A60" s="42">
        <v>17</v>
      </c>
      <c r="B60" s="233" t="s">
        <v>1326</v>
      </c>
      <c r="C60" s="19"/>
      <c r="D60" s="20"/>
      <c r="E60" s="19"/>
      <c r="F60" s="20"/>
      <c r="G60" s="38">
        <v>7</v>
      </c>
      <c r="H60" s="38">
        <f>G60*2</f>
        <v>14</v>
      </c>
      <c r="I60" s="38">
        <v>108</v>
      </c>
      <c r="J60" s="39">
        <v>1</v>
      </c>
      <c r="K60" s="32">
        <f>H60+J60</f>
        <v>15</v>
      </c>
      <c r="L60" s="19"/>
      <c r="M60" s="20"/>
      <c r="N60" s="19"/>
      <c r="O60" s="20"/>
      <c r="P60" s="38">
        <v>2</v>
      </c>
      <c r="Q60" s="38">
        <f>P60*2</f>
        <v>4</v>
      </c>
      <c r="R60" s="38">
        <f>875+397</f>
        <v>1272</v>
      </c>
      <c r="S60" s="39">
        <v>12</v>
      </c>
      <c r="T60" s="32">
        <f>Q60+S60</f>
        <v>16</v>
      </c>
      <c r="U60" s="19"/>
      <c r="V60" s="20"/>
      <c r="W60" s="19"/>
      <c r="X60" s="20"/>
      <c r="Y60" s="38">
        <v>3</v>
      </c>
      <c r="Z60" s="38">
        <f>Y60*2</f>
        <v>6</v>
      </c>
      <c r="AA60" s="38">
        <v>140</v>
      </c>
      <c r="AB60" s="39">
        <v>1</v>
      </c>
      <c r="AC60" s="32">
        <f>Z60+AB60</f>
        <v>7</v>
      </c>
      <c r="AD60" s="3">
        <f t="shared" si="0"/>
        <v>38</v>
      </c>
      <c r="AF60" s="91" t="s">
        <v>2635</v>
      </c>
      <c r="AJ60" s="64" t="s">
        <v>2704</v>
      </c>
      <c r="AN60" s="124" t="s">
        <v>2783</v>
      </c>
      <c r="AT60" s="91"/>
      <c r="AU60" s="91"/>
      <c r="AZ60" s="92"/>
    </row>
    <row r="61" spans="1:52" ht="16.5" thickBot="1">
      <c r="A61" s="42">
        <v>18</v>
      </c>
      <c r="B61" s="273" t="s">
        <v>1327</v>
      </c>
      <c r="C61" s="257"/>
      <c r="D61" s="258"/>
      <c r="E61" s="259">
        <v>30</v>
      </c>
      <c r="F61" s="260">
        <f>E61</f>
        <v>30</v>
      </c>
      <c r="G61" s="261"/>
      <c r="H61" s="261"/>
      <c r="I61" s="261"/>
      <c r="J61" s="262"/>
      <c r="K61" s="263">
        <f>F61</f>
        <v>30</v>
      </c>
      <c r="L61" s="257"/>
      <c r="M61" s="258"/>
      <c r="N61" s="259">
        <v>70</v>
      </c>
      <c r="O61" s="260">
        <f>N61</f>
        <v>70</v>
      </c>
      <c r="P61" s="261"/>
      <c r="Q61" s="261"/>
      <c r="R61" s="261"/>
      <c r="S61" s="262"/>
      <c r="T61" s="263">
        <f>O61</f>
        <v>70</v>
      </c>
      <c r="U61" s="257"/>
      <c r="V61" s="258"/>
      <c r="W61" s="259">
        <v>22</v>
      </c>
      <c r="X61" s="260">
        <f>W61</f>
        <v>22</v>
      </c>
      <c r="Y61" s="261"/>
      <c r="Z61" s="261"/>
      <c r="AA61" s="261"/>
      <c r="AB61" s="262"/>
      <c r="AC61" s="263">
        <f>X61</f>
        <v>22</v>
      </c>
      <c r="AD61" s="264">
        <f t="shared" si="0"/>
        <v>122</v>
      </c>
      <c r="AF61" s="91" t="s">
        <v>2636</v>
      </c>
      <c r="AJ61" s="124" t="s">
        <v>2705</v>
      </c>
      <c r="AN61" s="124" t="s">
        <v>2784</v>
      </c>
      <c r="AT61" s="91"/>
      <c r="AU61" s="91"/>
      <c r="AX61" s="113"/>
      <c r="AZ61" s="92"/>
    </row>
    <row r="62" spans="1:52" ht="12.75">
      <c r="A62" s="42">
        <v>19</v>
      </c>
      <c r="B62" s="44" t="s">
        <v>350</v>
      </c>
      <c r="C62" s="265">
        <v>640</v>
      </c>
      <c r="D62" s="266">
        <v>6</v>
      </c>
      <c r="E62" s="267"/>
      <c r="F62" s="268"/>
      <c r="G62" s="269"/>
      <c r="H62" s="269"/>
      <c r="I62" s="269"/>
      <c r="J62" s="270"/>
      <c r="K62" s="271">
        <f>D62</f>
        <v>6</v>
      </c>
      <c r="L62" s="265">
        <v>3238</v>
      </c>
      <c r="M62" s="266">
        <v>32</v>
      </c>
      <c r="N62" s="267"/>
      <c r="O62" s="268"/>
      <c r="P62" s="269"/>
      <c r="Q62" s="269"/>
      <c r="R62" s="269"/>
      <c r="S62" s="270"/>
      <c r="T62" s="271">
        <f>M62</f>
        <v>32</v>
      </c>
      <c r="U62" s="265">
        <v>5432</v>
      </c>
      <c r="V62" s="266">
        <v>54</v>
      </c>
      <c r="W62" s="267"/>
      <c r="X62" s="268"/>
      <c r="Y62" s="269"/>
      <c r="Z62" s="269"/>
      <c r="AA62" s="269"/>
      <c r="AB62" s="270"/>
      <c r="AC62" s="271">
        <f>V62</f>
        <v>54</v>
      </c>
      <c r="AD62" s="5">
        <f t="shared" si="0"/>
        <v>92</v>
      </c>
      <c r="AF62" s="124" t="s">
        <v>2637</v>
      </c>
      <c r="AJ62" s="124" t="s">
        <v>2706</v>
      </c>
      <c r="AN62" s="64" t="s">
        <v>2785</v>
      </c>
      <c r="AT62" s="91"/>
      <c r="AU62" s="91"/>
      <c r="AZ62" s="92"/>
    </row>
    <row r="63" spans="1:52" ht="12.75">
      <c r="A63" s="42">
        <v>20</v>
      </c>
      <c r="B63" s="36" t="s">
        <v>1629</v>
      </c>
      <c r="C63" s="19"/>
      <c r="D63" s="20"/>
      <c r="E63" s="19"/>
      <c r="F63" s="20"/>
      <c r="G63" s="38">
        <v>13</v>
      </c>
      <c r="H63" s="38">
        <f>G63*2</f>
        <v>26</v>
      </c>
      <c r="I63" s="38">
        <f>253+1079</f>
        <v>1332</v>
      </c>
      <c r="J63" s="39">
        <v>13</v>
      </c>
      <c r="K63" s="32">
        <f>H63+J63</f>
        <v>39</v>
      </c>
      <c r="L63" s="19"/>
      <c r="M63" s="20"/>
      <c r="N63" s="19"/>
      <c r="O63" s="20"/>
      <c r="P63" s="38">
        <v>0</v>
      </c>
      <c r="Q63" s="38">
        <f>P63*2</f>
        <v>0</v>
      </c>
      <c r="R63" s="38">
        <v>0</v>
      </c>
      <c r="S63" s="39">
        <v>0</v>
      </c>
      <c r="T63" s="32">
        <f>Q63+S63</f>
        <v>0</v>
      </c>
      <c r="U63" s="19"/>
      <c r="V63" s="20"/>
      <c r="W63" s="19"/>
      <c r="X63" s="20"/>
      <c r="Y63" s="38">
        <v>8</v>
      </c>
      <c r="Z63" s="38">
        <f>Y63*2</f>
        <v>16</v>
      </c>
      <c r="AA63" s="38">
        <v>1083</v>
      </c>
      <c r="AB63" s="39">
        <v>10</v>
      </c>
      <c r="AC63" s="32">
        <f>Z63+AB63</f>
        <v>26</v>
      </c>
      <c r="AD63" s="3">
        <f t="shared" si="0"/>
        <v>65</v>
      </c>
      <c r="AF63" s="64" t="s">
        <v>2638</v>
      </c>
      <c r="AJ63" s="124" t="s">
        <v>2707</v>
      </c>
      <c r="AN63" s="64" t="s">
        <v>2786</v>
      </c>
      <c r="AT63" s="91"/>
      <c r="AU63" s="91"/>
      <c r="AZ63" s="92"/>
    </row>
    <row r="64" spans="1:52" ht="13.5" thickBot="1">
      <c r="A64" s="42">
        <v>21</v>
      </c>
      <c r="B64" s="37" t="s">
        <v>353</v>
      </c>
      <c r="C64" s="21"/>
      <c r="D64" s="22"/>
      <c r="E64" s="60">
        <v>41</v>
      </c>
      <c r="F64" s="61">
        <f>E64</f>
        <v>41</v>
      </c>
      <c r="G64" s="7"/>
      <c r="H64" s="7"/>
      <c r="I64" s="7"/>
      <c r="J64" s="29"/>
      <c r="K64" s="33">
        <f>F64</f>
        <v>41</v>
      </c>
      <c r="L64" s="21"/>
      <c r="M64" s="22"/>
      <c r="N64" s="60">
        <v>42</v>
      </c>
      <c r="O64" s="61">
        <f>N64</f>
        <v>42</v>
      </c>
      <c r="P64" s="7"/>
      <c r="Q64" s="7"/>
      <c r="R64" s="7"/>
      <c r="S64" s="29"/>
      <c r="T64" s="33">
        <f>O64</f>
        <v>42</v>
      </c>
      <c r="U64" s="21"/>
      <c r="V64" s="22"/>
      <c r="W64" s="60">
        <v>7</v>
      </c>
      <c r="X64" s="61">
        <f>W64</f>
        <v>7</v>
      </c>
      <c r="Y64" s="7"/>
      <c r="Z64" s="7"/>
      <c r="AA64" s="7"/>
      <c r="AB64" s="29"/>
      <c r="AC64" s="33">
        <f>X64</f>
        <v>7</v>
      </c>
      <c r="AD64" s="4">
        <f t="shared" si="0"/>
        <v>90</v>
      </c>
      <c r="AF64" s="91" t="s">
        <v>2639</v>
      </c>
      <c r="AJ64" s="91" t="s">
        <v>2708</v>
      </c>
      <c r="AN64" s="91" t="s">
        <v>2708</v>
      </c>
      <c r="AT64" s="91"/>
      <c r="AU64" s="91"/>
      <c r="AZ64" s="92"/>
    </row>
    <row r="65" spans="1:52" ht="12.75">
      <c r="A65" s="42">
        <v>22</v>
      </c>
      <c r="B65" s="231"/>
      <c r="C65" s="265"/>
      <c r="D65" s="266"/>
      <c r="E65" s="267"/>
      <c r="F65" s="268"/>
      <c r="G65" s="269"/>
      <c r="H65" s="269"/>
      <c r="I65" s="269"/>
      <c r="J65" s="270"/>
      <c r="K65" s="271">
        <f>D65</f>
        <v>0</v>
      </c>
      <c r="L65" s="265"/>
      <c r="M65" s="266"/>
      <c r="N65" s="267"/>
      <c r="O65" s="268"/>
      <c r="P65" s="269"/>
      <c r="Q65" s="269"/>
      <c r="R65" s="269"/>
      <c r="S65" s="270"/>
      <c r="T65" s="271">
        <f>M65</f>
        <v>0</v>
      </c>
      <c r="U65" s="265"/>
      <c r="V65" s="266"/>
      <c r="W65" s="267"/>
      <c r="X65" s="268"/>
      <c r="Y65" s="269"/>
      <c r="Z65" s="269"/>
      <c r="AA65" s="269"/>
      <c r="AB65" s="270"/>
      <c r="AC65" s="271">
        <f>V65</f>
        <v>0</v>
      </c>
      <c r="AD65" s="5">
        <f t="shared" si="0"/>
        <v>0</v>
      </c>
      <c r="AF65" s="91" t="s">
        <v>1778</v>
      </c>
      <c r="AJ65" s="91" t="s">
        <v>18</v>
      </c>
      <c r="AN65" s="91" t="s">
        <v>18</v>
      </c>
      <c r="AT65" s="91"/>
      <c r="AU65" s="91"/>
      <c r="AZ65" s="92"/>
    </row>
    <row r="66" spans="1:52" ht="12.75">
      <c r="A66" s="42">
        <v>23</v>
      </c>
      <c r="B66" s="233"/>
      <c r="C66" s="19"/>
      <c r="D66" s="20"/>
      <c r="E66" s="19"/>
      <c r="F66" s="20"/>
      <c r="G66" s="38"/>
      <c r="H66" s="38">
        <f>G66*2</f>
        <v>0</v>
      </c>
      <c r="I66" s="38"/>
      <c r="J66" s="39"/>
      <c r="K66" s="32">
        <f>H66+J66</f>
        <v>0</v>
      </c>
      <c r="L66" s="19"/>
      <c r="M66" s="20"/>
      <c r="N66" s="19"/>
      <c r="O66" s="20"/>
      <c r="P66" s="38"/>
      <c r="Q66" s="38">
        <f>P66*2</f>
        <v>0</v>
      </c>
      <c r="R66" s="38"/>
      <c r="S66" s="39"/>
      <c r="T66" s="32">
        <f>Q66+S66</f>
        <v>0</v>
      </c>
      <c r="U66" s="19"/>
      <c r="V66" s="20"/>
      <c r="W66" s="19"/>
      <c r="X66" s="20"/>
      <c r="Y66" s="38"/>
      <c r="Z66" s="38">
        <f>Y66*2</f>
        <v>0</v>
      </c>
      <c r="AA66" s="38"/>
      <c r="AB66" s="39"/>
      <c r="AC66" s="32">
        <f>Z66+AB66</f>
        <v>0</v>
      </c>
      <c r="AD66" s="3">
        <f t="shared" si="0"/>
        <v>0</v>
      </c>
      <c r="AF66" s="64" t="s">
        <v>18</v>
      </c>
      <c r="AJ66" s="91" t="s">
        <v>2709</v>
      </c>
      <c r="AN66" s="91" t="s">
        <v>2787</v>
      </c>
      <c r="AT66" s="91"/>
      <c r="AU66" s="91"/>
      <c r="AZ66" s="92"/>
    </row>
    <row r="67" spans="1:52" ht="13.5" thickBot="1">
      <c r="A67" s="272">
        <v>24</v>
      </c>
      <c r="B67" s="273"/>
      <c r="C67" s="21"/>
      <c r="D67" s="22"/>
      <c r="E67" s="60"/>
      <c r="F67" s="61">
        <f>E67</f>
        <v>0</v>
      </c>
      <c r="G67" s="7"/>
      <c r="H67" s="7"/>
      <c r="I67" s="7"/>
      <c r="J67" s="29"/>
      <c r="K67" s="33">
        <f>F67</f>
        <v>0</v>
      </c>
      <c r="L67" s="21"/>
      <c r="M67" s="22"/>
      <c r="N67" s="60"/>
      <c r="O67" s="61">
        <f>N67</f>
        <v>0</v>
      </c>
      <c r="P67" s="7"/>
      <c r="Q67" s="7"/>
      <c r="R67" s="7"/>
      <c r="S67" s="29"/>
      <c r="T67" s="33">
        <f>O67</f>
        <v>0</v>
      </c>
      <c r="U67" s="21"/>
      <c r="V67" s="22"/>
      <c r="W67" s="60"/>
      <c r="X67" s="61">
        <f>W67</f>
        <v>0</v>
      </c>
      <c r="Y67" s="7"/>
      <c r="Z67" s="7"/>
      <c r="AA67" s="7"/>
      <c r="AB67" s="29"/>
      <c r="AC67" s="33">
        <f>X67</f>
        <v>0</v>
      </c>
      <c r="AD67" s="4">
        <f t="shared" si="0"/>
        <v>0</v>
      </c>
      <c r="AF67" s="91" t="s">
        <v>2640</v>
      </c>
      <c r="AJ67" s="91" t="s">
        <v>2710</v>
      </c>
      <c r="AN67" s="91" t="s">
        <v>2788</v>
      </c>
      <c r="AT67" s="91"/>
      <c r="AU67" s="91"/>
      <c r="AZ67" s="92"/>
    </row>
    <row r="68" spans="1:52" ht="12.75">
      <c r="A68" s="63"/>
      <c r="B68" s="63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14"/>
      <c r="AF68" s="91" t="s">
        <v>2641</v>
      </c>
      <c r="AJ68" s="64" t="s">
        <v>749</v>
      </c>
      <c r="AN68" s="91" t="s">
        <v>2789</v>
      </c>
      <c r="AT68" s="91"/>
      <c r="AU68" s="91"/>
      <c r="AZ68" s="92"/>
    </row>
    <row r="69" spans="32:52" ht="12.75">
      <c r="AF69" s="91" t="s">
        <v>2642</v>
      </c>
      <c r="AJ69" s="91" t="s">
        <v>2711</v>
      </c>
      <c r="AN69" s="91" t="s">
        <v>2790</v>
      </c>
      <c r="AT69" s="91"/>
      <c r="AU69" s="91"/>
      <c r="AZ69" s="91"/>
    </row>
    <row r="70" spans="2:40" s="91" customFormat="1" ht="12.75">
      <c r="B70" s="151" t="s">
        <v>373</v>
      </c>
      <c r="AF70" s="91" t="s">
        <v>94</v>
      </c>
      <c r="AJ70" s="91" t="s">
        <v>2712</v>
      </c>
      <c r="AN70" s="91" t="s">
        <v>19</v>
      </c>
    </row>
    <row r="71" spans="5:52" ht="13.5" thickBot="1">
      <c r="E71" s="64"/>
      <c r="N71" s="64"/>
      <c r="W71" s="64"/>
      <c r="AF71" s="91" t="s">
        <v>2643</v>
      </c>
      <c r="AJ71" s="91" t="s">
        <v>2713</v>
      </c>
      <c r="AN71" s="91" t="s">
        <v>2791</v>
      </c>
      <c r="AT71" s="91"/>
      <c r="AU71" s="91"/>
      <c r="AZ71" s="91"/>
    </row>
    <row r="72" spans="1:52" ht="37.5" customHeight="1" thickBot="1">
      <c r="A72" s="71"/>
      <c r="B72" s="72" t="s">
        <v>37</v>
      </c>
      <c r="C72" s="73"/>
      <c r="D72" s="74" t="s">
        <v>40</v>
      </c>
      <c r="E72" s="75" t="s">
        <v>38</v>
      </c>
      <c r="G72" s="93" t="s">
        <v>39</v>
      </c>
      <c r="H72" s="94"/>
      <c r="L72" s="71"/>
      <c r="M72" s="80" t="s">
        <v>42</v>
      </c>
      <c r="N72" s="81" t="s">
        <v>38</v>
      </c>
      <c r="U72" s="71"/>
      <c r="V72" s="80" t="s">
        <v>43</v>
      </c>
      <c r="W72" s="81" t="s">
        <v>38</v>
      </c>
      <c r="AD72" s="75" t="s">
        <v>41</v>
      </c>
      <c r="AF72" s="91" t="s">
        <v>2644</v>
      </c>
      <c r="AJ72" s="91" t="s">
        <v>19</v>
      </c>
      <c r="AN72" s="91" t="s">
        <v>2792</v>
      </c>
      <c r="AT72" s="91"/>
      <c r="AU72" s="91"/>
      <c r="AZ72" s="91"/>
    </row>
    <row r="73" spans="1:52" ht="12.75">
      <c r="A73" s="55">
        <v>1</v>
      </c>
      <c r="B73" s="153" t="s">
        <v>359</v>
      </c>
      <c r="C73" s="85"/>
      <c r="D73" s="69">
        <f>K44+K45+K46</f>
        <v>134</v>
      </c>
      <c r="E73" s="70">
        <v>12</v>
      </c>
      <c r="G73" s="90" t="s">
        <v>10</v>
      </c>
      <c r="H73" s="91"/>
      <c r="I73" s="92"/>
      <c r="L73" s="55">
        <v>1</v>
      </c>
      <c r="M73" s="69">
        <f>T44+T45+T46</f>
        <v>89</v>
      </c>
      <c r="N73" s="79">
        <v>6</v>
      </c>
      <c r="U73" s="274">
        <v>1</v>
      </c>
      <c r="V73" s="69">
        <f>AC44+AC45+AC46</f>
        <v>79</v>
      </c>
      <c r="W73" s="79">
        <v>5</v>
      </c>
      <c r="AD73" s="82">
        <f aca="true" t="shared" si="1" ref="AD73:AD79">W73+N73+E73</f>
        <v>23</v>
      </c>
      <c r="AF73" s="91" t="s">
        <v>2645</v>
      </c>
      <c r="AJ73" s="91" t="s">
        <v>2714</v>
      </c>
      <c r="AN73" s="91" t="s">
        <v>2793</v>
      </c>
      <c r="AT73" s="91"/>
      <c r="AU73" s="91"/>
      <c r="AZ73" s="91"/>
    </row>
    <row r="74" spans="1:52" ht="12.75">
      <c r="A74" s="56">
        <v>2</v>
      </c>
      <c r="B74" s="154" t="s">
        <v>48</v>
      </c>
      <c r="C74" s="86"/>
      <c r="D74" s="65">
        <f>K47+K48+K49</f>
        <v>43</v>
      </c>
      <c r="E74" s="67">
        <v>4</v>
      </c>
      <c r="G74" s="90" t="s">
        <v>11</v>
      </c>
      <c r="H74" s="91"/>
      <c r="I74" s="92"/>
      <c r="L74" s="56">
        <v>2</v>
      </c>
      <c r="M74" s="65">
        <f>T47+T48+T49</f>
        <v>89</v>
      </c>
      <c r="N74" s="77">
        <v>6</v>
      </c>
      <c r="U74" s="56">
        <v>2</v>
      </c>
      <c r="V74" s="65">
        <f>AC47+AC48+AC49</f>
        <v>88</v>
      </c>
      <c r="W74" s="77">
        <v>10</v>
      </c>
      <c r="AD74" s="70">
        <f t="shared" si="1"/>
        <v>20</v>
      </c>
      <c r="AF74" s="91" t="s">
        <v>473</v>
      </c>
      <c r="AJ74" s="91" t="s">
        <v>2715</v>
      </c>
      <c r="AN74" s="91" t="s">
        <v>2794</v>
      </c>
      <c r="AT74" s="91"/>
      <c r="AU74" s="91"/>
      <c r="AZ74" s="91"/>
    </row>
    <row r="75" spans="1:52" ht="12.75">
      <c r="A75" s="56">
        <v>3</v>
      </c>
      <c r="B75" s="154" t="s">
        <v>662</v>
      </c>
      <c r="C75" s="86"/>
      <c r="D75" s="65">
        <f>K50+K51+K52</f>
        <v>88</v>
      </c>
      <c r="E75" s="67">
        <v>10</v>
      </c>
      <c r="G75" s="90" t="s">
        <v>12</v>
      </c>
      <c r="H75" s="91"/>
      <c r="I75" s="92"/>
      <c r="L75" s="56">
        <v>3</v>
      </c>
      <c r="M75" s="65">
        <f>T50+T51+T52</f>
        <v>106</v>
      </c>
      <c r="N75" s="77">
        <v>8</v>
      </c>
      <c r="U75" s="56">
        <v>3</v>
      </c>
      <c r="V75" s="65">
        <f>AC50+AC51+AC52</f>
        <v>126</v>
      </c>
      <c r="W75" s="77">
        <v>12</v>
      </c>
      <c r="AD75" s="70">
        <f t="shared" si="1"/>
        <v>30</v>
      </c>
      <c r="AF75" s="91" t="s">
        <v>2646</v>
      </c>
      <c r="AJ75" s="91" t="s">
        <v>2716</v>
      </c>
      <c r="AN75" s="91" t="s">
        <v>2795</v>
      </c>
      <c r="AT75" s="91"/>
      <c r="AU75" s="91"/>
      <c r="AZ75" s="91"/>
    </row>
    <row r="76" spans="1:52" ht="12.75">
      <c r="A76" s="56">
        <v>4</v>
      </c>
      <c r="B76" s="110" t="s">
        <v>663</v>
      </c>
      <c r="C76" s="86"/>
      <c r="D76" s="65">
        <f>K53+K54+K55</f>
        <v>77</v>
      </c>
      <c r="E76" s="67">
        <v>6</v>
      </c>
      <c r="G76" s="90" t="s">
        <v>13</v>
      </c>
      <c r="H76" s="91"/>
      <c r="I76" s="92"/>
      <c r="J76" s="9"/>
      <c r="K76" s="9"/>
      <c r="L76" s="56">
        <v>4</v>
      </c>
      <c r="M76" s="65">
        <f>T53+T54+T55</f>
        <v>147</v>
      </c>
      <c r="N76" s="77">
        <v>12</v>
      </c>
      <c r="U76" s="56">
        <v>4</v>
      </c>
      <c r="V76" s="65">
        <f>AC53+AC54+AC55</f>
        <v>81</v>
      </c>
      <c r="W76" s="77">
        <v>6</v>
      </c>
      <c r="AC76" s="63"/>
      <c r="AD76" s="70">
        <f t="shared" si="1"/>
        <v>24</v>
      </c>
      <c r="AF76" s="91" t="s">
        <v>2647</v>
      </c>
      <c r="AJ76" s="91" t="s">
        <v>470</v>
      </c>
      <c r="AN76" s="91" t="s">
        <v>128</v>
      </c>
      <c r="AT76" s="91"/>
      <c r="AU76" s="91"/>
      <c r="AZ76" s="91"/>
    </row>
    <row r="77" spans="1:52" ht="12.75">
      <c r="A77" s="56">
        <v>5</v>
      </c>
      <c r="B77" s="154" t="s">
        <v>360</v>
      </c>
      <c r="C77" s="86"/>
      <c r="D77" s="65">
        <f>K56+K57+K58</f>
        <v>31</v>
      </c>
      <c r="E77" s="67">
        <v>3</v>
      </c>
      <c r="G77" s="90" t="s">
        <v>14</v>
      </c>
      <c r="H77" s="91"/>
      <c r="I77" s="92"/>
      <c r="J77" s="9"/>
      <c r="K77" s="9"/>
      <c r="L77" s="56">
        <v>5</v>
      </c>
      <c r="M77" s="65">
        <f>T56+T57+T58</f>
        <v>29</v>
      </c>
      <c r="N77" s="77">
        <v>3</v>
      </c>
      <c r="U77" s="56">
        <v>5</v>
      </c>
      <c r="V77" s="65">
        <f>AC56+AC57+AC58</f>
        <v>42</v>
      </c>
      <c r="W77" s="77">
        <v>3</v>
      </c>
      <c r="AC77" s="63"/>
      <c r="AD77" s="70">
        <f t="shared" si="1"/>
        <v>9</v>
      </c>
      <c r="AF77" s="91" t="s">
        <v>2648</v>
      </c>
      <c r="AJ77" s="91" t="s">
        <v>2717</v>
      </c>
      <c r="AN77" s="91" t="s">
        <v>2796</v>
      </c>
      <c r="AT77" s="91"/>
      <c r="AU77" s="91"/>
      <c r="AZ77" s="91"/>
    </row>
    <row r="78" spans="1:52" ht="12.75">
      <c r="A78" s="56">
        <v>6</v>
      </c>
      <c r="B78" s="154" t="s">
        <v>1333</v>
      </c>
      <c r="C78" s="86"/>
      <c r="D78" s="65">
        <f>K59+K60+K61</f>
        <v>59</v>
      </c>
      <c r="E78" s="67">
        <v>5</v>
      </c>
      <c r="G78" s="90" t="s">
        <v>664</v>
      </c>
      <c r="H78" s="91"/>
      <c r="I78" s="91"/>
      <c r="J78" s="9"/>
      <c r="K78" s="9"/>
      <c r="L78" s="56">
        <v>6</v>
      </c>
      <c r="M78" s="65">
        <f>T59+T60+T61</f>
        <v>119</v>
      </c>
      <c r="N78" s="77">
        <v>10</v>
      </c>
      <c r="U78" s="56">
        <v>6</v>
      </c>
      <c r="V78" s="65">
        <f>AC59+AC60+AC61</f>
        <v>62</v>
      </c>
      <c r="W78" s="77">
        <v>4</v>
      </c>
      <c r="AC78" s="63"/>
      <c r="AD78" s="70">
        <f t="shared" si="1"/>
        <v>19</v>
      </c>
      <c r="AF78" s="124" t="s">
        <v>442</v>
      </c>
      <c r="AJ78" s="91" t="s">
        <v>2718</v>
      </c>
      <c r="AN78" s="91" t="s">
        <v>2797</v>
      </c>
      <c r="AT78" s="91"/>
      <c r="AU78" s="91"/>
      <c r="AZ78" s="91"/>
    </row>
    <row r="79" spans="1:52" ht="12.75">
      <c r="A79" s="56">
        <v>7</v>
      </c>
      <c r="B79" s="154" t="s">
        <v>361</v>
      </c>
      <c r="C79" s="86"/>
      <c r="D79" s="66">
        <f>K64+K63+K62</f>
        <v>86</v>
      </c>
      <c r="E79" s="67">
        <v>8</v>
      </c>
      <c r="G79" s="90" t="s">
        <v>665</v>
      </c>
      <c r="H79" s="91"/>
      <c r="I79" s="91"/>
      <c r="J79" s="9"/>
      <c r="K79" s="9"/>
      <c r="L79" s="56">
        <v>7</v>
      </c>
      <c r="M79" s="66">
        <f>T64+T63+T62</f>
        <v>74</v>
      </c>
      <c r="N79" s="77">
        <v>4</v>
      </c>
      <c r="U79" s="56">
        <v>7</v>
      </c>
      <c r="V79" s="66">
        <f>AC64+AC63+AC62</f>
        <v>87</v>
      </c>
      <c r="W79" s="77">
        <v>8</v>
      </c>
      <c r="AC79" s="63"/>
      <c r="AD79" s="70">
        <f t="shared" si="1"/>
        <v>20</v>
      </c>
      <c r="AF79" s="91" t="s">
        <v>2649</v>
      </c>
      <c r="AJ79" s="91" t="s">
        <v>2719</v>
      </c>
      <c r="AN79" s="91" t="s">
        <v>2798</v>
      </c>
      <c r="AT79" s="91"/>
      <c r="AU79" s="91"/>
      <c r="AZ79" s="91"/>
    </row>
    <row r="80" spans="1:52" ht="13.5" thickBot="1">
      <c r="A80" s="57">
        <v>8</v>
      </c>
      <c r="B80" s="62" t="s">
        <v>1624</v>
      </c>
      <c r="C80" s="87"/>
      <c r="D80" s="76">
        <f>K65+K66+K67</f>
        <v>0</v>
      </c>
      <c r="E80" s="68">
        <v>0</v>
      </c>
      <c r="I80" s="9"/>
      <c r="J80" s="9"/>
      <c r="K80" s="9"/>
      <c r="L80" s="57">
        <v>8</v>
      </c>
      <c r="M80" s="76">
        <f>T65+T67+T66</f>
        <v>0</v>
      </c>
      <c r="N80" s="78"/>
      <c r="U80" s="57">
        <v>8</v>
      </c>
      <c r="V80" s="76">
        <f>AC65+AC66+AC67</f>
        <v>0</v>
      </c>
      <c r="W80" s="78"/>
      <c r="AC80" s="8"/>
      <c r="AD80" s="70">
        <f>W80+N80+E80</f>
        <v>0</v>
      </c>
      <c r="AF80" s="124" t="s">
        <v>2650</v>
      </c>
      <c r="AG80" s="124"/>
      <c r="AJ80" s="91" t="s">
        <v>473</v>
      </c>
      <c r="AN80" s="64" t="s">
        <v>1035</v>
      </c>
      <c r="AT80" s="91"/>
      <c r="AU80" s="91"/>
      <c r="AZ80" s="91"/>
    </row>
    <row r="81" spans="7:52" ht="12.75">
      <c r="G81" s="90" t="s">
        <v>16</v>
      </c>
      <c r="H81" s="91"/>
      <c r="I81" s="9"/>
      <c r="J81" s="9"/>
      <c r="K81" s="9"/>
      <c r="AC81" s="8"/>
      <c r="AF81" s="124" t="s">
        <v>2651</v>
      </c>
      <c r="AG81" s="124"/>
      <c r="AJ81" s="91" t="s">
        <v>2720</v>
      </c>
      <c r="AN81" s="91" t="s">
        <v>2799</v>
      </c>
      <c r="AT81" s="91"/>
      <c r="AU81" s="91"/>
      <c r="AZ81" s="91"/>
    </row>
    <row r="82" spans="9:52" ht="12.75">
      <c r="I82" s="9"/>
      <c r="J82" s="9"/>
      <c r="K82" s="9"/>
      <c r="AC82" s="63"/>
      <c r="AF82" s="64" t="s">
        <v>411</v>
      </c>
      <c r="AJ82" s="91" t="s">
        <v>2721</v>
      </c>
      <c r="AN82" s="91" t="s">
        <v>2800</v>
      </c>
      <c r="AT82" s="91"/>
      <c r="AU82" s="91"/>
      <c r="AZ82" s="91"/>
    </row>
    <row r="83" spans="1:52" ht="18">
      <c r="A83" s="103"/>
      <c r="B83" s="103" t="s">
        <v>372</v>
      </c>
      <c r="C83" s="46"/>
      <c r="D83" s="46"/>
      <c r="E83" s="46"/>
      <c r="F83" s="46"/>
      <c r="AC83" s="63"/>
      <c r="AF83" s="91" t="s">
        <v>2652</v>
      </c>
      <c r="AJ83" s="91" t="s">
        <v>2722</v>
      </c>
      <c r="AN83" s="91" t="s">
        <v>2801</v>
      </c>
      <c r="AT83" s="91"/>
      <c r="AU83" s="91"/>
      <c r="AZ83" s="91"/>
    </row>
    <row r="84" spans="1:52" ht="18.75" thickBot="1">
      <c r="A84" s="101" t="s">
        <v>30</v>
      </c>
      <c r="B84" s="101"/>
      <c r="AC84" s="8"/>
      <c r="AF84" s="91" t="s">
        <v>2653</v>
      </c>
      <c r="AJ84" s="64" t="s">
        <v>109</v>
      </c>
      <c r="AN84" s="91" t="s">
        <v>2802</v>
      </c>
      <c r="AT84" s="91"/>
      <c r="AU84" s="91"/>
      <c r="AZ84" s="91"/>
    </row>
    <row r="85" spans="1:52" ht="13.5" customHeight="1" thickBot="1">
      <c r="A85" s="330" t="s">
        <v>6</v>
      </c>
      <c r="B85" s="330" t="s">
        <v>0</v>
      </c>
      <c r="C85" s="333" t="s">
        <v>3</v>
      </c>
      <c r="D85" s="325"/>
      <c r="E85" s="325"/>
      <c r="F85" s="325"/>
      <c r="G85" s="325"/>
      <c r="H85" s="325"/>
      <c r="I85" s="325"/>
      <c r="J85" s="325"/>
      <c r="K85" s="342"/>
      <c r="L85" s="334"/>
      <c r="AC85" s="8"/>
      <c r="AD85" s="336"/>
      <c r="AF85" s="91" t="s">
        <v>19</v>
      </c>
      <c r="AJ85" s="91" t="s">
        <v>2723</v>
      </c>
      <c r="AN85" s="91" t="s">
        <v>2803</v>
      </c>
      <c r="AT85" s="91"/>
      <c r="AU85" s="91"/>
      <c r="AZ85" s="91"/>
    </row>
    <row r="86" spans="1:52" ht="51.75" thickBot="1">
      <c r="A86" s="339"/>
      <c r="B86" s="339"/>
      <c r="C86" s="23" t="s">
        <v>20</v>
      </c>
      <c r="D86" s="34" t="s">
        <v>24</v>
      </c>
      <c r="E86" s="23" t="s">
        <v>21</v>
      </c>
      <c r="F86" s="34" t="s">
        <v>25</v>
      </c>
      <c r="G86" s="24" t="s">
        <v>22</v>
      </c>
      <c r="H86" s="24" t="s">
        <v>26</v>
      </c>
      <c r="I86" s="25" t="s">
        <v>23</v>
      </c>
      <c r="J86" s="26" t="s">
        <v>28</v>
      </c>
      <c r="K86" s="30" t="s">
        <v>27</v>
      </c>
      <c r="L86" s="335"/>
      <c r="AC86" s="63"/>
      <c r="AD86" s="336"/>
      <c r="AF86" s="91" t="s">
        <v>2654</v>
      </c>
      <c r="AJ86" s="91" t="s">
        <v>2724</v>
      </c>
      <c r="AN86" s="64" t="s">
        <v>156</v>
      </c>
      <c r="AT86" s="91"/>
      <c r="AU86" s="91"/>
      <c r="AZ86" s="91"/>
    </row>
    <row r="87" spans="1:52" ht="12.75">
      <c r="A87" s="5">
        <v>1</v>
      </c>
      <c r="B87" s="43" t="s">
        <v>346</v>
      </c>
      <c r="C87" s="17"/>
      <c r="D87" s="18"/>
      <c r="E87" s="17"/>
      <c r="F87" s="18"/>
      <c r="G87" s="210">
        <v>27</v>
      </c>
      <c r="H87" s="210">
        <v>54</v>
      </c>
      <c r="I87" s="210">
        <v>654</v>
      </c>
      <c r="J87" s="212">
        <v>6</v>
      </c>
      <c r="K87" s="31">
        <v>60</v>
      </c>
      <c r="L87" s="47"/>
      <c r="V87" s="35"/>
      <c r="AC87" s="63"/>
      <c r="AD87" s="14"/>
      <c r="AF87" s="91" t="s">
        <v>2655</v>
      </c>
      <c r="AJ87" s="91" t="s">
        <v>2725</v>
      </c>
      <c r="AN87" s="91" t="s">
        <v>2804</v>
      </c>
      <c r="AT87" s="91"/>
      <c r="AU87" s="91"/>
      <c r="AZ87" s="91"/>
    </row>
    <row r="88" spans="1:52" ht="12.75">
      <c r="A88" s="42">
        <v>2</v>
      </c>
      <c r="B88" s="37" t="s">
        <v>345</v>
      </c>
      <c r="C88" s="19"/>
      <c r="D88" s="20"/>
      <c r="E88" s="207">
        <v>42</v>
      </c>
      <c r="F88" s="209">
        <v>42</v>
      </c>
      <c r="G88" s="1"/>
      <c r="H88" s="1"/>
      <c r="I88" s="1"/>
      <c r="J88" s="28"/>
      <c r="K88" s="32">
        <v>42</v>
      </c>
      <c r="L88" s="48"/>
      <c r="V88" s="35"/>
      <c r="AC88" s="8"/>
      <c r="AD88" s="14"/>
      <c r="AF88" s="91" t="s">
        <v>995</v>
      </c>
      <c r="AJ88" s="64" t="s">
        <v>1035</v>
      </c>
      <c r="AN88" s="91" t="s">
        <v>2805</v>
      </c>
      <c r="AT88" s="91"/>
      <c r="AU88" s="91"/>
      <c r="AZ88" s="91"/>
    </row>
    <row r="89" spans="1:52" ht="13.5" thickBot="1">
      <c r="A89" s="42">
        <v>3</v>
      </c>
      <c r="B89" s="233" t="s">
        <v>661</v>
      </c>
      <c r="C89" s="21"/>
      <c r="D89" s="22"/>
      <c r="E89" s="21"/>
      <c r="F89" s="22"/>
      <c r="G89" s="211">
        <v>18</v>
      </c>
      <c r="H89" s="211">
        <v>36</v>
      </c>
      <c r="I89" s="211">
        <v>677</v>
      </c>
      <c r="J89" s="213">
        <v>6</v>
      </c>
      <c r="K89" s="33">
        <v>42</v>
      </c>
      <c r="L89" s="48"/>
      <c r="V89" s="35"/>
      <c r="AC89" s="63"/>
      <c r="AD89" s="14"/>
      <c r="AF89" s="91" t="s">
        <v>2656</v>
      </c>
      <c r="AJ89" s="91" t="s">
        <v>2726</v>
      </c>
      <c r="AN89" s="91" t="s">
        <v>2806</v>
      </c>
      <c r="AT89" s="91"/>
      <c r="AU89" s="91"/>
      <c r="AZ89" s="91"/>
    </row>
    <row r="90" spans="1:52" ht="12.75">
      <c r="A90" s="42">
        <v>4</v>
      </c>
      <c r="B90" s="58" t="s">
        <v>353</v>
      </c>
      <c r="C90" s="17"/>
      <c r="D90" s="18"/>
      <c r="E90" s="206">
        <v>41</v>
      </c>
      <c r="F90" s="208">
        <v>41</v>
      </c>
      <c r="G90" s="10"/>
      <c r="H90" s="10"/>
      <c r="I90" s="10"/>
      <c r="J90" s="27"/>
      <c r="K90" s="31">
        <v>41</v>
      </c>
      <c r="L90" s="48"/>
      <c r="V90" s="35"/>
      <c r="AC90" s="63"/>
      <c r="AD90" s="14"/>
      <c r="AF90" s="91" t="s">
        <v>2657</v>
      </c>
      <c r="AJ90" s="91" t="s">
        <v>2727</v>
      </c>
      <c r="AN90" s="91" t="s">
        <v>2807</v>
      </c>
      <c r="AT90" s="91"/>
      <c r="AU90" s="91"/>
      <c r="AZ90" s="91"/>
    </row>
    <row r="91" spans="1:52" ht="12.75">
      <c r="A91" s="42">
        <v>5</v>
      </c>
      <c r="B91" s="37" t="s">
        <v>676</v>
      </c>
      <c r="C91" s="19"/>
      <c r="D91" s="20"/>
      <c r="E91" s="207">
        <v>39</v>
      </c>
      <c r="F91" s="209">
        <v>39</v>
      </c>
      <c r="G91" s="1"/>
      <c r="H91" s="1"/>
      <c r="I91" s="1"/>
      <c r="J91" s="28"/>
      <c r="K91" s="32">
        <v>39</v>
      </c>
      <c r="L91" s="48"/>
      <c r="V91" s="35"/>
      <c r="AC91" s="63"/>
      <c r="AD91" s="14"/>
      <c r="AF91" s="64" t="s">
        <v>156</v>
      </c>
      <c r="AJ91" s="91" t="s">
        <v>2728</v>
      </c>
      <c r="AN91" s="91" t="s">
        <v>995</v>
      </c>
      <c r="AT91" s="91"/>
      <c r="AU91" s="91"/>
      <c r="AZ91" s="91"/>
    </row>
    <row r="92" spans="1:52" ht="13.5" thickBot="1">
      <c r="A92" s="42">
        <v>6</v>
      </c>
      <c r="B92" s="36" t="s">
        <v>1629</v>
      </c>
      <c r="C92" s="21"/>
      <c r="D92" s="22"/>
      <c r="E92" s="21"/>
      <c r="F92" s="22"/>
      <c r="G92" s="211">
        <v>13</v>
      </c>
      <c r="H92" s="211">
        <v>26</v>
      </c>
      <c r="I92" s="211">
        <v>1332</v>
      </c>
      <c r="J92" s="213">
        <v>13</v>
      </c>
      <c r="K92" s="33">
        <v>39</v>
      </c>
      <c r="L92" s="48"/>
      <c r="V92" s="35"/>
      <c r="AC92" s="63"/>
      <c r="AD92" s="14"/>
      <c r="AF92" s="91" t="s">
        <v>2658</v>
      </c>
      <c r="AJ92" s="91" t="s">
        <v>995</v>
      </c>
      <c r="AN92" s="91" t="s">
        <v>2808</v>
      </c>
      <c r="AT92" s="91"/>
      <c r="AU92" s="91"/>
      <c r="AZ92" s="91"/>
    </row>
    <row r="93" spans="1:52" ht="12.75">
      <c r="A93" s="42">
        <v>7</v>
      </c>
      <c r="B93" s="44" t="s">
        <v>344</v>
      </c>
      <c r="C93" s="40">
        <v>3287</v>
      </c>
      <c r="D93" s="41">
        <v>32</v>
      </c>
      <c r="E93" s="17"/>
      <c r="F93" s="18"/>
      <c r="G93" s="10"/>
      <c r="H93" s="10"/>
      <c r="I93" s="10"/>
      <c r="J93" s="27"/>
      <c r="K93" s="31">
        <v>32</v>
      </c>
      <c r="L93" s="48"/>
      <c r="V93" s="35"/>
      <c r="AC93" s="63"/>
      <c r="AD93" s="14"/>
      <c r="AF93" s="91" t="s">
        <v>2659</v>
      </c>
      <c r="AJ93" s="91" t="s">
        <v>2729</v>
      </c>
      <c r="AN93" s="91" t="s">
        <v>2809</v>
      </c>
      <c r="AT93" s="91"/>
      <c r="AU93" s="91"/>
      <c r="AZ93" s="91"/>
    </row>
    <row r="94" spans="1:52" ht="12.75">
      <c r="A94" s="42">
        <v>8</v>
      </c>
      <c r="B94" s="229" t="s">
        <v>1327</v>
      </c>
      <c r="C94" s="19"/>
      <c r="D94" s="20"/>
      <c r="E94" s="207">
        <v>30</v>
      </c>
      <c r="F94" s="209">
        <v>30</v>
      </c>
      <c r="G94" s="1"/>
      <c r="H94" s="1"/>
      <c r="I94" s="1"/>
      <c r="J94" s="28"/>
      <c r="K94" s="32">
        <v>30</v>
      </c>
      <c r="L94" s="48"/>
      <c r="V94" s="35"/>
      <c r="AC94" s="63"/>
      <c r="AD94" s="14"/>
      <c r="AF94" s="124" t="s">
        <v>485</v>
      </c>
      <c r="AJ94" s="91" t="s">
        <v>2730</v>
      </c>
      <c r="AN94" s="91" t="s">
        <v>2810</v>
      </c>
      <c r="AT94" s="91"/>
      <c r="AU94" s="91"/>
      <c r="AZ94" s="91"/>
    </row>
    <row r="95" spans="1:52" ht="13.5" thickBot="1">
      <c r="A95" s="42">
        <v>9</v>
      </c>
      <c r="B95" s="293" t="s">
        <v>491</v>
      </c>
      <c r="C95" s="203">
        <v>2885</v>
      </c>
      <c r="D95" s="205">
        <v>28</v>
      </c>
      <c r="E95" s="21"/>
      <c r="F95" s="22"/>
      <c r="G95" s="7"/>
      <c r="H95" s="7"/>
      <c r="I95" s="7"/>
      <c r="J95" s="29"/>
      <c r="K95" s="33">
        <v>28</v>
      </c>
      <c r="L95" s="48"/>
      <c r="V95" s="35"/>
      <c r="AC95" s="63"/>
      <c r="AD95" s="14"/>
      <c r="AF95" s="91" t="s">
        <v>2660</v>
      </c>
      <c r="AJ95" s="91" t="s">
        <v>2731</v>
      </c>
      <c r="AN95" s="91" t="s">
        <v>2811</v>
      </c>
      <c r="AT95" s="91"/>
      <c r="AU95" s="91"/>
      <c r="AZ95" s="91"/>
    </row>
    <row r="96" spans="1:52" ht="12.75">
      <c r="A96" s="42">
        <v>10</v>
      </c>
      <c r="B96" s="58" t="s">
        <v>2860</v>
      </c>
      <c r="C96" s="17"/>
      <c r="D96" s="18"/>
      <c r="E96" s="206">
        <v>27</v>
      </c>
      <c r="F96" s="208">
        <v>27</v>
      </c>
      <c r="G96" s="10"/>
      <c r="H96" s="10"/>
      <c r="I96" s="10"/>
      <c r="J96" s="27"/>
      <c r="K96" s="31">
        <v>27</v>
      </c>
      <c r="L96" s="48"/>
      <c r="V96" s="35"/>
      <c r="AC96" s="8"/>
      <c r="AD96" s="14"/>
      <c r="AF96" s="124" t="s">
        <v>2661</v>
      </c>
      <c r="AG96" s="124"/>
      <c r="AJ96" s="91" t="s">
        <v>128</v>
      </c>
      <c r="AN96" s="124" t="s">
        <v>47</v>
      </c>
      <c r="AT96" s="91"/>
      <c r="AU96" s="91"/>
      <c r="AZ96" s="91"/>
    </row>
    <row r="97" spans="1:52" ht="12.75">
      <c r="A97" s="42">
        <v>11</v>
      </c>
      <c r="B97" s="229" t="s">
        <v>687</v>
      </c>
      <c r="C97" s="19"/>
      <c r="D97" s="20"/>
      <c r="E97" s="207">
        <v>27</v>
      </c>
      <c r="F97" s="209">
        <v>27</v>
      </c>
      <c r="G97" s="1"/>
      <c r="H97" s="1"/>
      <c r="I97" s="1"/>
      <c r="J97" s="28"/>
      <c r="K97" s="32">
        <v>27</v>
      </c>
      <c r="L97" s="48"/>
      <c r="V97" s="35"/>
      <c r="AC97" s="63"/>
      <c r="AD97" s="14"/>
      <c r="AF97" s="124" t="s">
        <v>2662</v>
      </c>
      <c r="AG97" s="124"/>
      <c r="AJ97" s="91" t="s">
        <v>2732</v>
      </c>
      <c r="AN97" s="124" t="s">
        <v>2812</v>
      </c>
      <c r="AT97" s="91"/>
      <c r="AU97" s="91"/>
      <c r="AZ97" s="91"/>
    </row>
    <row r="98" spans="1:52" ht="13.5" thickBot="1">
      <c r="A98" s="42">
        <v>12</v>
      </c>
      <c r="B98" s="277" t="s">
        <v>1978</v>
      </c>
      <c r="C98" s="21"/>
      <c r="D98" s="22"/>
      <c r="E98" s="21"/>
      <c r="F98" s="22"/>
      <c r="G98" s="211">
        <v>10</v>
      </c>
      <c r="H98" s="211">
        <v>20</v>
      </c>
      <c r="I98" s="211">
        <v>161</v>
      </c>
      <c r="J98" s="213">
        <v>1</v>
      </c>
      <c r="K98" s="33">
        <v>21</v>
      </c>
      <c r="L98" s="48"/>
      <c r="V98" s="35"/>
      <c r="AC98" s="63"/>
      <c r="AD98" s="14"/>
      <c r="AF98" s="64" t="s">
        <v>749</v>
      </c>
      <c r="AJ98" s="91" t="s">
        <v>2733</v>
      </c>
      <c r="AN98" s="91" t="s">
        <v>2813</v>
      </c>
      <c r="AT98" s="91"/>
      <c r="AU98" s="91"/>
      <c r="AZ98" s="91"/>
    </row>
    <row r="99" spans="1:52" ht="12.75">
      <c r="A99" s="42">
        <v>13</v>
      </c>
      <c r="B99" s="43" t="s">
        <v>352</v>
      </c>
      <c r="C99" s="17"/>
      <c r="D99" s="18"/>
      <c r="E99" s="17"/>
      <c r="F99" s="18"/>
      <c r="G99" s="210">
        <v>8</v>
      </c>
      <c r="H99" s="210">
        <v>16</v>
      </c>
      <c r="I99" s="210">
        <v>116</v>
      </c>
      <c r="J99" s="212">
        <v>1</v>
      </c>
      <c r="K99" s="31">
        <v>17</v>
      </c>
      <c r="L99" s="48"/>
      <c r="V99" s="35"/>
      <c r="AD99" s="14"/>
      <c r="AF99" s="91" t="s">
        <v>2663</v>
      </c>
      <c r="AJ99" s="91" t="s">
        <v>2734</v>
      </c>
      <c r="AN99" s="91" t="s">
        <v>2814</v>
      </c>
      <c r="AT99" s="91"/>
      <c r="AU99" s="91"/>
      <c r="AZ99" s="91"/>
    </row>
    <row r="100" spans="1:52" ht="12.75">
      <c r="A100" s="42">
        <v>14</v>
      </c>
      <c r="B100" s="15" t="s">
        <v>1631</v>
      </c>
      <c r="C100" s="202">
        <v>1633</v>
      </c>
      <c r="D100" s="204">
        <v>16</v>
      </c>
      <c r="E100" s="19"/>
      <c r="F100" s="20"/>
      <c r="G100" s="1"/>
      <c r="H100" s="1"/>
      <c r="I100" s="1"/>
      <c r="J100" s="28"/>
      <c r="K100" s="32">
        <v>16</v>
      </c>
      <c r="L100" s="48"/>
      <c r="V100" s="35"/>
      <c r="AC100" s="63"/>
      <c r="AD100" s="14"/>
      <c r="AF100" s="91" t="s">
        <v>2664</v>
      </c>
      <c r="AJ100" s="91" t="s">
        <v>2735</v>
      </c>
      <c r="AN100" s="124" t="s">
        <v>2815</v>
      </c>
      <c r="AT100" s="91"/>
      <c r="AU100" s="91"/>
      <c r="AZ100" s="91"/>
    </row>
    <row r="101" spans="1:52" ht="13.5" thickBot="1">
      <c r="A101" s="42">
        <v>15</v>
      </c>
      <c r="B101" s="233" t="s">
        <v>1326</v>
      </c>
      <c r="C101" s="21"/>
      <c r="D101" s="22"/>
      <c r="E101" s="21"/>
      <c r="F101" s="22"/>
      <c r="G101" s="211">
        <v>7</v>
      </c>
      <c r="H101" s="211">
        <v>14</v>
      </c>
      <c r="I101" s="211">
        <v>108</v>
      </c>
      <c r="J101" s="213">
        <v>1</v>
      </c>
      <c r="K101" s="33">
        <v>15</v>
      </c>
      <c r="L101" s="48"/>
      <c r="AC101" s="63"/>
      <c r="AD101" s="14"/>
      <c r="AF101" s="91" t="s">
        <v>2344</v>
      </c>
      <c r="AJ101" s="124" t="s">
        <v>485</v>
      </c>
      <c r="AN101" s="91" t="s">
        <v>470</v>
      </c>
      <c r="AT101" s="91"/>
      <c r="AU101" s="91"/>
      <c r="AZ101" s="91"/>
    </row>
    <row r="102" spans="1:47" ht="12.75">
      <c r="A102" s="42">
        <v>16</v>
      </c>
      <c r="B102" s="231" t="s">
        <v>1328</v>
      </c>
      <c r="C102" s="40">
        <v>1439</v>
      </c>
      <c r="D102" s="41">
        <v>14</v>
      </c>
      <c r="E102" s="17"/>
      <c r="F102" s="18"/>
      <c r="G102" s="10"/>
      <c r="H102" s="10"/>
      <c r="I102" s="10"/>
      <c r="J102" s="27"/>
      <c r="K102" s="31">
        <v>14</v>
      </c>
      <c r="L102" s="49"/>
      <c r="V102" s="45"/>
      <c r="W102" s="337"/>
      <c r="X102" s="337"/>
      <c r="Y102" s="51"/>
      <c r="Z102" s="51"/>
      <c r="AA102" s="51"/>
      <c r="AB102" s="51"/>
      <c r="AC102" s="51"/>
      <c r="AD102" s="14"/>
      <c r="AF102" s="91" t="s">
        <v>470</v>
      </c>
      <c r="AJ102" s="91" t="s">
        <v>2736</v>
      </c>
      <c r="AN102" s="91" t="s">
        <v>2816</v>
      </c>
      <c r="AT102" s="91"/>
      <c r="AU102" s="91"/>
    </row>
    <row r="103" spans="1:47" ht="12.75">
      <c r="A103" s="42">
        <v>17</v>
      </c>
      <c r="B103" s="232" t="s">
        <v>660</v>
      </c>
      <c r="C103" s="202">
        <v>861</v>
      </c>
      <c r="D103" s="204">
        <v>8</v>
      </c>
      <c r="E103" s="19"/>
      <c r="F103" s="20"/>
      <c r="G103" s="1"/>
      <c r="H103" s="1"/>
      <c r="I103" s="1"/>
      <c r="J103" s="28"/>
      <c r="K103" s="32">
        <v>8</v>
      </c>
      <c r="L103" s="49"/>
      <c r="V103" s="45"/>
      <c r="W103" s="337"/>
      <c r="X103" s="337"/>
      <c r="Y103" s="83"/>
      <c r="Z103" s="83"/>
      <c r="AA103" s="83"/>
      <c r="AB103" s="83"/>
      <c r="AC103" s="83"/>
      <c r="AD103" s="14"/>
      <c r="AF103" s="91" t="s">
        <v>2665</v>
      </c>
      <c r="AJ103" s="124" t="s">
        <v>2737</v>
      </c>
      <c r="AK103" s="124"/>
      <c r="AN103" s="91" t="s">
        <v>2817</v>
      </c>
      <c r="AT103" s="91"/>
      <c r="AU103" s="91"/>
    </row>
    <row r="104" spans="1:47" ht="13.5" thickBot="1">
      <c r="A104" s="42">
        <v>18</v>
      </c>
      <c r="B104" s="16" t="s">
        <v>1332</v>
      </c>
      <c r="C104" s="294">
        <v>722</v>
      </c>
      <c r="D104" s="295">
        <v>7</v>
      </c>
      <c r="E104" s="257"/>
      <c r="F104" s="258"/>
      <c r="G104" s="261"/>
      <c r="H104" s="261"/>
      <c r="I104" s="261"/>
      <c r="J104" s="262"/>
      <c r="K104" s="263">
        <v>7</v>
      </c>
      <c r="L104" s="49"/>
      <c r="V104" s="45"/>
      <c r="W104" s="337"/>
      <c r="X104" s="337"/>
      <c r="Y104" s="83"/>
      <c r="Z104" s="83"/>
      <c r="AA104" s="83"/>
      <c r="AB104" s="83"/>
      <c r="AC104" s="83"/>
      <c r="AD104" s="14"/>
      <c r="AF104" s="91" t="s">
        <v>2666</v>
      </c>
      <c r="AJ104" s="91" t="s">
        <v>2738</v>
      </c>
      <c r="AN104" s="91" t="s">
        <v>2818</v>
      </c>
      <c r="AT104" s="91"/>
      <c r="AU104" s="91"/>
    </row>
    <row r="105" spans="1:47" ht="12.75">
      <c r="A105" s="42">
        <v>19</v>
      </c>
      <c r="B105" s="58" t="s">
        <v>2861</v>
      </c>
      <c r="C105" s="267"/>
      <c r="D105" s="268"/>
      <c r="E105" s="291">
        <v>7</v>
      </c>
      <c r="F105" s="292">
        <v>7</v>
      </c>
      <c r="G105" s="269"/>
      <c r="H105" s="269"/>
      <c r="I105" s="269"/>
      <c r="J105" s="270"/>
      <c r="K105" s="271">
        <v>7</v>
      </c>
      <c r="L105" s="11"/>
      <c r="AD105" s="14"/>
      <c r="AF105" s="64" t="s">
        <v>1035</v>
      </c>
      <c r="AJ105" s="64" t="s">
        <v>411</v>
      </c>
      <c r="AN105" s="91" t="s">
        <v>2819</v>
      </c>
      <c r="AT105" s="91"/>
      <c r="AU105" s="91"/>
    </row>
    <row r="106" spans="1:47" ht="12.75">
      <c r="A106" s="42">
        <v>20</v>
      </c>
      <c r="B106" s="15" t="s">
        <v>350</v>
      </c>
      <c r="C106" s="202">
        <v>640</v>
      </c>
      <c r="D106" s="204">
        <v>6</v>
      </c>
      <c r="E106" s="19"/>
      <c r="F106" s="20"/>
      <c r="G106" s="1"/>
      <c r="H106" s="1"/>
      <c r="I106" s="1"/>
      <c r="J106" s="28"/>
      <c r="K106" s="32">
        <v>6</v>
      </c>
      <c r="L106" s="11"/>
      <c r="AD106" s="14"/>
      <c r="AF106" s="91" t="s">
        <v>2667</v>
      </c>
      <c r="AJ106" s="91" t="s">
        <v>2739</v>
      </c>
      <c r="AN106" s="124" t="s">
        <v>1067</v>
      </c>
      <c r="AT106" s="91"/>
      <c r="AU106" s="91"/>
    </row>
    <row r="107" spans="1:47" ht="13.5" thickBot="1">
      <c r="A107" s="42">
        <v>21</v>
      </c>
      <c r="B107" s="36" t="s">
        <v>1633</v>
      </c>
      <c r="C107" s="21"/>
      <c r="D107" s="22"/>
      <c r="E107" s="21"/>
      <c r="F107" s="22"/>
      <c r="G107" s="211">
        <v>0</v>
      </c>
      <c r="H107" s="211">
        <v>0</v>
      </c>
      <c r="I107" s="211">
        <v>0</v>
      </c>
      <c r="J107" s="213">
        <v>0</v>
      </c>
      <c r="K107" s="33">
        <v>0</v>
      </c>
      <c r="L107" s="12"/>
      <c r="AD107" s="14"/>
      <c r="AF107" s="91" t="s">
        <v>2668</v>
      </c>
      <c r="AJ107" s="91" t="s">
        <v>2740</v>
      </c>
      <c r="AN107" s="91" t="s">
        <v>2820</v>
      </c>
      <c r="AT107" s="91"/>
      <c r="AU107" s="91"/>
    </row>
    <row r="108" spans="1:47" ht="13.5" customHeight="1">
      <c r="A108" s="42">
        <v>22</v>
      </c>
      <c r="B108" s="231"/>
      <c r="C108" s="265"/>
      <c r="D108" s="266"/>
      <c r="E108" s="267"/>
      <c r="F108" s="268"/>
      <c r="G108" s="269"/>
      <c r="H108" s="269"/>
      <c r="I108" s="269"/>
      <c r="J108" s="270"/>
      <c r="K108" s="271"/>
      <c r="L108" s="334"/>
      <c r="AF108" s="64" t="s">
        <v>109</v>
      </c>
      <c r="AJ108" s="91" t="s">
        <v>2741</v>
      </c>
      <c r="AN108" s="91" t="s">
        <v>2821</v>
      </c>
      <c r="AT108" s="91"/>
      <c r="AU108" s="91"/>
    </row>
    <row r="109" spans="1:47" ht="13.5" thickBot="1">
      <c r="A109" s="42">
        <v>23</v>
      </c>
      <c r="B109" s="233"/>
      <c r="C109" s="19"/>
      <c r="D109" s="20"/>
      <c r="E109" s="19"/>
      <c r="F109" s="20"/>
      <c r="G109" s="38"/>
      <c r="H109" s="38"/>
      <c r="I109" s="38"/>
      <c r="J109" s="39"/>
      <c r="K109" s="32"/>
      <c r="L109" s="335"/>
      <c r="AF109" s="91" t="s">
        <v>2669</v>
      </c>
      <c r="AJ109" s="64" t="s">
        <v>156</v>
      </c>
      <c r="AN109" s="124" t="s">
        <v>2822</v>
      </c>
      <c r="AT109" s="91"/>
      <c r="AU109" s="91"/>
    </row>
    <row r="110" spans="1:47" ht="13.5" thickBot="1">
      <c r="A110" s="42">
        <v>24</v>
      </c>
      <c r="B110" s="273"/>
      <c r="C110" s="21"/>
      <c r="D110" s="22"/>
      <c r="E110" s="60"/>
      <c r="F110" s="61"/>
      <c r="G110" s="7"/>
      <c r="H110" s="7"/>
      <c r="I110" s="7"/>
      <c r="J110" s="29"/>
      <c r="K110" s="33"/>
      <c r="L110" s="47"/>
      <c r="AF110" s="91" t="s">
        <v>2670</v>
      </c>
      <c r="AJ110" s="91" t="s">
        <v>2742</v>
      </c>
      <c r="AN110" s="64" t="s">
        <v>109</v>
      </c>
      <c r="AT110" s="91"/>
      <c r="AU110" s="91"/>
    </row>
    <row r="111" spans="1:47" ht="13.5" customHeight="1" thickBot="1">
      <c r="A111" s="330" t="s">
        <v>6</v>
      </c>
      <c r="B111" s="330" t="s">
        <v>0</v>
      </c>
      <c r="C111" s="333" t="s">
        <v>3</v>
      </c>
      <c r="D111" s="325"/>
      <c r="E111" s="325"/>
      <c r="F111" s="325"/>
      <c r="G111" s="325"/>
      <c r="H111" s="325"/>
      <c r="I111" s="325"/>
      <c r="J111" s="325"/>
      <c r="K111" s="342"/>
      <c r="L111" s="48"/>
      <c r="AF111" s="124" t="s">
        <v>138</v>
      </c>
      <c r="AJ111" s="91" t="s">
        <v>2743</v>
      </c>
      <c r="AN111" s="91" t="s">
        <v>2823</v>
      </c>
      <c r="AT111" s="91"/>
      <c r="AU111" s="91"/>
    </row>
    <row r="112" spans="1:47" ht="51.75" thickBot="1">
      <c r="A112" s="339"/>
      <c r="B112" s="339"/>
      <c r="C112" s="23" t="s">
        <v>20</v>
      </c>
      <c r="D112" s="34" t="s">
        <v>24</v>
      </c>
      <c r="E112" s="23" t="s">
        <v>21</v>
      </c>
      <c r="F112" s="34" t="s">
        <v>25</v>
      </c>
      <c r="G112" s="24" t="s">
        <v>22</v>
      </c>
      <c r="H112" s="24" t="s">
        <v>26</v>
      </c>
      <c r="I112" s="25" t="s">
        <v>23</v>
      </c>
      <c r="J112" s="26" t="s">
        <v>28</v>
      </c>
      <c r="K112" s="30" t="s">
        <v>27</v>
      </c>
      <c r="L112" s="48"/>
      <c r="AF112" s="91" t="s">
        <v>2671</v>
      </c>
      <c r="AJ112" s="91" t="s">
        <v>2744</v>
      </c>
      <c r="AN112" s="91" t="s">
        <v>1839</v>
      </c>
      <c r="AT112" s="91"/>
      <c r="AU112" s="91"/>
    </row>
    <row r="113" spans="1:47" ht="12.75">
      <c r="A113" s="5">
        <v>1</v>
      </c>
      <c r="B113" s="276" t="s">
        <v>687</v>
      </c>
      <c r="C113" s="17"/>
      <c r="D113" s="18"/>
      <c r="E113" s="206">
        <v>77</v>
      </c>
      <c r="F113" s="208">
        <v>77</v>
      </c>
      <c r="G113" s="10"/>
      <c r="H113" s="10"/>
      <c r="I113" s="10"/>
      <c r="J113" s="27"/>
      <c r="K113" s="31">
        <v>77</v>
      </c>
      <c r="L113" s="48"/>
      <c r="AF113" s="124" t="s">
        <v>2672</v>
      </c>
      <c r="AG113" s="124"/>
      <c r="AJ113" s="91" t="s">
        <v>2745</v>
      </c>
      <c r="AN113" s="91" t="s">
        <v>2824</v>
      </c>
      <c r="AT113" s="91"/>
      <c r="AU113" s="91"/>
    </row>
    <row r="114" spans="1:47" ht="12.75">
      <c r="A114" s="42">
        <v>2</v>
      </c>
      <c r="B114" s="229" t="s">
        <v>1327</v>
      </c>
      <c r="C114" s="19"/>
      <c r="D114" s="20"/>
      <c r="E114" s="207">
        <v>70</v>
      </c>
      <c r="F114" s="209">
        <v>70</v>
      </c>
      <c r="G114" s="1"/>
      <c r="H114" s="1"/>
      <c r="I114" s="1"/>
      <c r="J114" s="28"/>
      <c r="K114" s="32">
        <v>70</v>
      </c>
      <c r="L114" s="48"/>
      <c r="AF114" s="124" t="s">
        <v>2673</v>
      </c>
      <c r="AG114" s="124"/>
      <c r="AJ114" s="91" t="s">
        <v>94</v>
      </c>
      <c r="AN114" s="91" t="s">
        <v>2825</v>
      </c>
      <c r="AT114" s="91"/>
      <c r="AU114" s="91"/>
    </row>
    <row r="115" spans="1:47" ht="13.5" thickBot="1">
      <c r="A115" s="42">
        <v>3</v>
      </c>
      <c r="B115" s="37" t="s">
        <v>676</v>
      </c>
      <c r="C115" s="21"/>
      <c r="D115" s="22"/>
      <c r="E115" s="60">
        <v>62</v>
      </c>
      <c r="F115" s="61">
        <v>62</v>
      </c>
      <c r="G115" s="7"/>
      <c r="H115" s="7"/>
      <c r="I115" s="7"/>
      <c r="J115" s="29"/>
      <c r="K115" s="33">
        <v>62</v>
      </c>
      <c r="L115" s="48"/>
      <c r="AF115" s="124" t="s">
        <v>57</v>
      </c>
      <c r="AJ115" s="91" t="s">
        <v>2746</v>
      </c>
      <c r="AN115" s="91" t="s">
        <v>2826</v>
      </c>
      <c r="AT115" s="91"/>
      <c r="AU115" s="91"/>
    </row>
    <row r="116" spans="1:47" ht="12.75">
      <c r="A116" s="42">
        <v>4</v>
      </c>
      <c r="B116" s="44" t="s">
        <v>1631</v>
      </c>
      <c r="C116" s="40">
        <v>4690</v>
      </c>
      <c r="D116" s="41">
        <v>46</v>
      </c>
      <c r="E116" s="17"/>
      <c r="F116" s="18"/>
      <c r="G116" s="10"/>
      <c r="H116" s="10"/>
      <c r="I116" s="10"/>
      <c r="J116" s="27"/>
      <c r="K116" s="31">
        <v>46</v>
      </c>
      <c r="L116" s="48"/>
      <c r="AF116" s="91" t="s">
        <v>2674</v>
      </c>
      <c r="AJ116" s="91" t="s">
        <v>2747</v>
      </c>
      <c r="AN116" s="91" t="s">
        <v>755</v>
      </c>
      <c r="AT116" s="91"/>
      <c r="AU116" s="91"/>
    </row>
    <row r="117" spans="1:47" ht="12.75">
      <c r="A117" s="42">
        <v>5</v>
      </c>
      <c r="B117" s="232" t="s">
        <v>660</v>
      </c>
      <c r="C117" s="202">
        <v>4678</v>
      </c>
      <c r="D117" s="204">
        <v>46</v>
      </c>
      <c r="E117" s="19"/>
      <c r="F117" s="20"/>
      <c r="G117" s="1"/>
      <c r="H117" s="1"/>
      <c r="I117" s="1"/>
      <c r="J117" s="28"/>
      <c r="K117" s="32">
        <v>46</v>
      </c>
      <c r="L117" s="48"/>
      <c r="AF117" s="124" t="s">
        <v>2675</v>
      </c>
      <c r="AG117" s="124"/>
      <c r="AJ117" s="91" t="s">
        <v>2748</v>
      </c>
      <c r="AN117" s="91" t="s">
        <v>2827</v>
      </c>
      <c r="AT117" s="91"/>
      <c r="AU117" s="91"/>
    </row>
    <row r="118" spans="1:47" ht="13.5" thickBot="1">
      <c r="A118" s="42">
        <v>6</v>
      </c>
      <c r="B118" s="37" t="s">
        <v>345</v>
      </c>
      <c r="C118" s="21"/>
      <c r="D118" s="22"/>
      <c r="E118" s="60">
        <v>45</v>
      </c>
      <c r="F118" s="61">
        <v>45</v>
      </c>
      <c r="G118" s="7"/>
      <c r="H118" s="7"/>
      <c r="I118" s="7"/>
      <c r="J118" s="29"/>
      <c r="K118" s="33">
        <v>45</v>
      </c>
      <c r="L118" s="48"/>
      <c r="AF118" s="124" t="s">
        <v>47</v>
      </c>
      <c r="AJ118" s="124" t="s">
        <v>1067</v>
      </c>
      <c r="AN118" s="91" t="s">
        <v>2828</v>
      </c>
      <c r="AT118" s="91"/>
      <c r="AU118" s="91"/>
    </row>
    <row r="119" spans="1:47" ht="12.75">
      <c r="A119" s="42">
        <v>7</v>
      </c>
      <c r="B119" s="44" t="s">
        <v>491</v>
      </c>
      <c r="C119" s="40">
        <v>4441</v>
      </c>
      <c r="D119" s="41">
        <v>44</v>
      </c>
      <c r="E119" s="17"/>
      <c r="F119" s="18"/>
      <c r="G119" s="10"/>
      <c r="H119" s="10"/>
      <c r="I119" s="10"/>
      <c r="J119" s="27"/>
      <c r="K119" s="31">
        <v>44</v>
      </c>
      <c r="L119" s="48"/>
      <c r="AF119" s="91" t="s">
        <v>2676</v>
      </c>
      <c r="AJ119" s="91" t="s">
        <v>2749</v>
      </c>
      <c r="AN119" s="91" t="s">
        <v>2829</v>
      </c>
      <c r="AT119" s="91"/>
      <c r="AU119" s="91"/>
    </row>
    <row r="120" spans="1:47" ht="12.75">
      <c r="A120" s="42">
        <v>8</v>
      </c>
      <c r="B120" s="37" t="s">
        <v>2860</v>
      </c>
      <c r="C120" s="19"/>
      <c r="D120" s="20"/>
      <c r="E120" s="207">
        <v>43</v>
      </c>
      <c r="F120" s="209">
        <v>43</v>
      </c>
      <c r="G120" s="1"/>
      <c r="H120" s="1"/>
      <c r="I120" s="1"/>
      <c r="J120" s="28"/>
      <c r="K120" s="32">
        <v>43</v>
      </c>
      <c r="L120" s="48"/>
      <c r="AF120" s="124" t="s">
        <v>2677</v>
      </c>
      <c r="AG120" s="124"/>
      <c r="AJ120" s="124" t="s">
        <v>2750</v>
      </c>
      <c r="AK120" s="124"/>
      <c r="AN120" s="124" t="s">
        <v>442</v>
      </c>
      <c r="AT120" s="91"/>
      <c r="AU120" s="91"/>
    </row>
    <row r="121" spans="1:47" ht="13.5" thickBot="1">
      <c r="A121" s="42">
        <v>9</v>
      </c>
      <c r="B121" s="256" t="s">
        <v>353</v>
      </c>
      <c r="C121" s="21"/>
      <c r="D121" s="22"/>
      <c r="E121" s="60">
        <v>42</v>
      </c>
      <c r="F121" s="61">
        <v>42</v>
      </c>
      <c r="G121" s="7"/>
      <c r="H121" s="7"/>
      <c r="I121" s="7"/>
      <c r="J121" s="29"/>
      <c r="K121" s="33">
        <v>42</v>
      </c>
      <c r="L121" s="48"/>
      <c r="AF121" s="91" t="s">
        <v>755</v>
      </c>
      <c r="AJ121" s="124" t="s">
        <v>2751</v>
      </c>
      <c r="AK121" s="124"/>
      <c r="AN121" s="124" t="s">
        <v>2830</v>
      </c>
      <c r="AT121" s="91"/>
      <c r="AU121" s="91"/>
    </row>
    <row r="122" spans="1:47" ht="12.75">
      <c r="A122" s="42">
        <v>10</v>
      </c>
      <c r="B122" s="231" t="s">
        <v>1328</v>
      </c>
      <c r="C122" s="40">
        <v>3328</v>
      </c>
      <c r="D122" s="41">
        <v>33</v>
      </c>
      <c r="E122" s="17"/>
      <c r="F122" s="18"/>
      <c r="G122" s="10"/>
      <c r="H122" s="10"/>
      <c r="I122" s="10"/>
      <c r="J122" s="27"/>
      <c r="K122" s="31">
        <v>33</v>
      </c>
      <c r="L122" s="48"/>
      <c r="AF122" s="91" t="s">
        <v>2678</v>
      </c>
      <c r="AJ122" s="91" t="s">
        <v>2752</v>
      </c>
      <c r="AN122" s="91" t="s">
        <v>2831</v>
      </c>
      <c r="AT122" s="91"/>
      <c r="AU122" s="91"/>
    </row>
    <row r="123" spans="1:47" ht="12.75">
      <c r="A123" s="42">
        <v>11</v>
      </c>
      <c r="B123" s="15" t="s">
        <v>350</v>
      </c>
      <c r="C123" s="202">
        <v>3238</v>
      </c>
      <c r="D123" s="204">
        <v>32</v>
      </c>
      <c r="E123" s="19"/>
      <c r="F123" s="20"/>
      <c r="G123" s="1"/>
      <c r="H123" s="1"/>
      <c r="I123" s="1"/>
      <c r="J123" s="28"/>
      <c r="K123" s="32">
        <v>32</v>
      </c>
      <c r="L123" s="48"/>
      <c r="AF123" s="91" t="s">
        <v>2679</v>
      </c>
      <c r="AJ123" s="124" t="s">
        <v>138</v>
      </c>
      <c r="AN123" s="91" t="s">
        <v>2832</v>
      </c>
      <c r="AT123" s="91"/>
      <c r="AU123" s="91"/>
    </row>
    <row r="124" spans="1:47" ht="13.5" thickBot="1">
      <c r="A124" s="42">
        <v>12</v>
      </c>
      <c r="B124" s="16" t="s">
        <v>344</v>
      </c>
      <c r="C124" s="203">
        <v>2486</v>
      </c>
      <c r="D124" s="205">
        <v>24</v>
      </c>
      <c r="E124" s="21"/>
      <c r="F124" s="22"/>
      <c r="G124" s="7"/>
      <c r="H124" s="7"/>
      <c r="I124" s="7"/>
      <c r="J124" s="29"/>
      <c r="K124" s="33">
        <v>24</v>
      </c>
      <c r="L124" s="48"/>
      <c r="AF124" s="91" t="s">
        <v>128</v>
      </c>
      <c r="AJ124" s="91" t="s">
        <v>2753</v>
      </c>
      <c r="AN124" s="124" t="s">
        <v>57</v>
      </c>
      <c r="AT124" s="91"/>
      <c r="AU124" s="91"/>
    </row>
    <row r="125" spans="1:47" ht="12.75">
      <c r="A125" s="42">
        <v>13</v>
      </c>
      <c r="B125" s="278" t="s">
        <v>661</v>
      </c>
      <c r="C125" s="17"/>
      <c r="D125" s="18"/>
      <c r="E125" s="17"/>
      <c r="F125" s="18"/>
      <c r="G125" s="210">
        <v>3</v>
      </c>
      <c r="H125" s="210">
        <v>6</v>
      </c>
      <c r="I125" s="210">
        <v>1847</v>
      </c>
      <c r="J125" s="212">
        <v>18</v>
      </c>
      <c r="K125" s="31">
        <v>24</v>
      </c>
      <c r="L125" s="49"/>
      <c r="AF125" s="91" t="s">
        <v>2680</v>
      </c>
      <c r="AJ125" s="124" t="s">
        <v>2754</v>
      </c>
      <c r="AK125" s="124"/>
      <c r="AN125" s="124" t="s">
        <v>2833</v>
      </c>
      <c r="AT125" s="91"/>
      <c r="AU125" s="91"/>
    </row>
    <row r="126" spans="1:47" ht="12.75">
      <c r="A126" s="42">
        <v>14</v>
      </c>
      <c r="B126" s="36" t="s">
        <v>346</v>
      </c>
      <c r="C126" s="19"/>
      <c r="D126" s="20"/>
      <c r="E126" s="19"/>
      <c r="F126" s="20"/>
      <c r="G126" s="38">
        <v>3</v>
      </c>
      <c r="H126" s="38">
        <v>6</v>
      </c>
      <c r="I126" s="38">
        <v>1468</v>
      </c>
      <c r="J126" s="39">
        <v>14</v>
      </c>
      <c r="K126" s="32">
        <v>20</v>
      </c>
      <c r="L126" s="49"/>
      <c r="AF126" s="91" t="s">
        <v>2681</v>
      </c>
      <c r="AJ126" s="124" t="s">
        <v>2755</v>
      </c>
      <c r="AK126" s="124"/>
      <c r="AN126" s="91" t="s">
        <v>2834</v>
      </c>
      <c r="AT126" s="91"/>
      <c r="AU126" s="91"/>
    </row>
    <row r="127" spans="1:47" ht="13.5" thickBot="1">
      <c r="A127" s="42">
        <v>15</v>
      </c>
      <c r="B127" s="233" t="s">
        <v>1326</v>
      </c>
      <c r="C127" s="21"/>
      <c r="D127" s="22"/>
      <c r="E127" s="21"/>
      <c r="F127" s="22"/>
      <c r="G127" s="211">
        <v>2</v>
      </c>
      <c r="H127" s="211">
        <v>4</v>
      </c>
      <c r="I127" s="211">
        <v>1272</v>
      </c>
      <c r="J127" s="213">
        <v>12</v>
      </c>
      <c r="K127" s="33">
        <v>16</v>
      </c>
      <c r="L127" s="49"/>
      <c r="AF127" s="124" t="s">
        <v>1067</v>
      </c>
      <c r="AJ127" s="91" t="s">
        <v>755</v>
      </c>
      <c r="AN127" s="91" t="s">
        <v>2835</v>
      </c>
      <c r="AT127" s="91"/>
      <c r="AU127" s="91"/>
    </row>
    <row r="128" spans="1:47" ht="12.75">
      <c r="A128" s="42">
        <v>16</v>
      </c>
      <c r="B128" s="58" t="s">
        <v>2861</v>
      </c>
      <c r="C128" s="17"/>
      <c r="D128" s="18"/>
      <c r="E128" s="206">
        <v>15</v>
      </c>
      <c r="F128" s="208">
        <v>15</v>
      </c>
      <c r="G128" s="10"/>
      <c r="H128" s="10"/>
      <c r="I128" s="10"/>
      <c r="J128" s="27"/>
      <c r="K128" s="31">
        <v>15</v>
      </c>
      <c r="L128" s="11"/>
      <c r="AF128" s="91" t="s">
        <v>2682</v>
      </c>
      <c r="AJ128" s="91" t="s">
        <v>2756</v>
      </c>
      <c r="AN128" s="64" t="s">
        <v>411</v>
      </c>
      <c r="AT128" s="91"/>
      <c r="AU128" s="91"/>
    </row>
    <row r="129" spans="1:47" ht="12.75">
      <c r="A129" s="42">
        <v>17</v>
      </c>
      <c r="B129" s="15" t="s">
        <v>1332</v>
      </c>
      <c r="C129" s="202">
        <v>1419</v>
      </c>
      <c r="D129" s="204">
        <v>14</v>
      </c>
      <c r="E129" s="19"/>
      <c r="F129" s="20"/>
      <c r="G129" s="1"/>
      <c r="H129" s="1"/>
      <c r="I129" s="1"/>
      <c r="J129" s="28"/>
      <c r="K129" s="32">
        <v>14</v>
      </c>
      <c r="L129" s="11"/>
      <c r="AF129" s="124" t="s">
        <v>2683</v>
      </c>
      <c r="AG129" s="124"/>
      <c r="AJ129" s="91" t="s">
        <v>2757</v>
      </c>
      <c r="AN129" s="91" t="s">
        <v>2836</v>
      </c>
      <c r="AT129" s="91"/>
      <c r="AU129" s="91"/>
    </row>
    <row r="130" spans="1:47" ht="13.5" thickBot="1">
      <c r="A130" s="42">
        <v>18</v>
      </c>
      <c r="B130" s="277" t="s">
        <v>1633</v>
      </c>
      <c r="C130" s="257"/>
      <c r="D130" s="258"/>
      <c r="E130" s="257"/>
      <c r="F130" s="258"/>
      <c r="G130" s="287">
        <v>0</v>
      </c>
      <c r="H130" s="287">
        <v>0</v>
      </c>
      <c r="I130" s="287">
        <v>0</v>
      </c>
      <c r="J130" s="289">
        <v>0</v>
      </c>
      <c r="K130" s="263">
        <v>0</v>
      </c>
      <c r="L130" s="12"/>
      <c r="AF130" s="64" t="s">
        <v>134</v>
      </c>
      <c r="AJ130" s="91" t="s">
        <v>2758</v>
      </c>
      <c r="AN130" s="91" t="s">
        <v>2837</v>
      </c>
      <c r="AT130" s="91"/>
      <c r="AU130" s="91"/>
    </row>
    <row r="131" spans="1:47" ht="13.5" customHeight="1">
      <c r="A131" s="42">
        <v>19</v>
      </c>
      <c r="B131" s="43" t="s">
        <v>1978</v>
      </c>
      <c r="C131" s="267"/>
      <c r="D131" s="268"/>
      <c r="E131" s="267"/>
      <c r="F131" s="268"/>
      <c r="G131" s="286">
        <v>0</v>
      </c>
      <c r="H131" s="286">
        <v>0</v>
      </c>
      <c r="I131" s="286">
        <v>0</v>
      </c>
      <c r="J131" s="288">
        <v>0</v>
      </c>
      <c r="K131" s="271">
        <v>0</v>
      </c>
      <c r="L131" s="334"/>
      <c r="AF131" s="91" t="s">
        <v>2684</v>
      </c>
      <c r="AJ131" s="64" t="s">
        <v>134</v>
      </c>
      <c r="AN131" s="91" t="s">
        <v>2838</v>
      </c>
      <c r="AT131" s="91"/>
      <c r="AU131" s="91"/>
    </row>
    <row r="132" spans="1:47" ht="13.5" thickBot="1">
      <c r="A132" s="42">
        <v>20</v>
      </c>
      <c r="B132" s="36" t="s">
        <v>352</v>
      </c>
      <c r="C132" s="19"/>
      <c r="D132" s="20"/>
      <c r="E132" s="19"/>
      <c r="F132" s="20"/>
      <c r="G132" s="38">
        <v>0</v>
      </c>
      <c r="H132" s="38">
        <v>0</v>
      </c>
      <c r="I132" s="38">
        <v>0</v>
      </c>
      <c r="J132" s="39">
        <v>0</v>
      </c>
      <c r="K132" s="32">
        <v>0</v>
      </c>
      <c r="L132" s="335"/>
      <c r="AF132" s="91" t="s">
        <v>2685</v>
      </c>
      <c r="AJ132" s="91" t="s">
        <v>2759</v>
      </c>
      <c r="AN132" s="91" t="s">
        <v>2839</v>
      </c>
      <c r="AT132" s="91"/>
      <c r="AU132" s="91"/>
    </row>
    <row r="133" spans="1:47" ht="13.5" thickBot="1">
      <c r="A133" s="42">
        <v>21</v>
      </c>
      <c r="B133" s="36" t="s">
        <v>1629</v>
      </c>
      <c r="C133" s="21"/>
      <c r="D133" s="22"/>
      <c r="E133" s="21"/>
      <c r="F133" s="22"/>
      <c r="G133" s="211">
        <v>0</v>
      </c>
      <c r="H133" s="211">
        <v>0</v>
      </c>
      <c r="I133" s="211">
        <v>0</v>
      </c>
      <c r="J133" s="213">
        <v>0</v>
      </c>
      <c r="K133" s="33">
        <v>0</v>
      </c>
      <c r="L133" s="47"/>
      <c r="AF133" s="91" t="s">
        <v>2150</v>
      </c>
      <c r="AJ133" s="91" t="s">
        <v>2760</v>
      </c>
      <c r="AN133" s="91" t="s">
        <v>473</v>
      </c>
      <c r="AT133" s="91"/>
      <c r="AU133" s="91"/>
    </row>
    <row r="134" spans="1:47" ht="12.75">
      <c r="A134" s="42">
        <v>22</v>
      </c>
      <c r="B134" s="231"/>
      <c r="C134" s="265"/>
      <c r="D134" s="266"/>
      <c r="E134" s="267"/>
      <c r="F134" s="268"/>
      <c r="G134" s="269"/>
      <c r="H134" s="269"/>
      <c r="I134" s="269"/>
      <c r="J134" s="270"/>
      <c r="K134" s="271"/>
      <c r="L134" s="48"/>
      <c r="AF134" s="91" t="s">
        <v>759</v>
      </c>
      <c r="AJ134" s="124" t="s">
        <v>442</v>
      </c>
      <c r="AN134" s="91" t="s">
        <v>2840</v>
      </c>
      <c r="AT134" s="91"/>
      <c r="AU134" s="91"/>
    </row>
    <row r="135" spans="1:53" ht="12.75">
      <c r="A135" s="42">
        <v>23</v>
      </c>
      <c r="B135" s="233"/>
      <c r="C135" s="19"/>
      <c r="D135" s="20"/>
      <c r="E135" s="19"/>
      <c r="F135" s="20"/>
      <c r="G135" s="38"/>
      <c r="H135" s="38"/>
      <c r="I135" s="38"/>
      <c r="J135" s="39"/>
      <c r="K135" s="32"/>
      <c r="L135" s="48"/>
      <c r="AF135" s="91" t="s">
        <v>8</v>
      </c>
      <c r="AJ135" s="91" t="s">
        <v>2761</v>
      </c>
      <c r="AN135" s="91" t="s">
        <v>2841</v>
      </c>
      <c r="AT135" s="91"/>
      <c r="AU135" s="91"/>
      <c r="BA135" s="13"/>
    </row>
    <row r="136" spans="1:53" ht="13.5" thickBot="1">
      <c r="A136" s="42">
        <v>24</v>
      </c>
      <c r="B136" s="273"/>
      <c r="C136" s="21"/>
      <c r="D136" s="22"/>
      <c r="E136" s="60"/>
      <c r="F136" s="61"/>
      <c r="G136" s="7"/>
      <c r="H136" s="7"/>
      <c r="I136" s="7"/>
      <c r="J136" s="29"/>
      <c r="K136" s="33"/>
      <c r="L136" s="48"/>
      <c r="AF136" s="91" t="s">
        <v>2686</v>
      </c>
      <c r="AJ136" s="91" t="s">
        <v>88</v>
      </c>
      <c r="AN136" s="91" t="s">
        <v>2842</v>
      </c>
      <c r="AT136" s="91"/>
      <c r="AU136" s="91"/>
      <c r="BA136" s="13"/>
    </row>
    <row r="137" spans="1:53" ht="13.5" customHeight="1" thickBot="1">
      <c r="A137" s="330" t="s">
        <v>6</v>
      </c>
      <c r="B137" s="330" t="s">
        <v>0</v>
      </c>
      <c r="C137" s="333" t="s">
        <v>3</v>
      </c>
      <c r="D137" s="325"/>
      <c r="E137" s="325"/>
      <c r="F137" s="325"/>
      <c r="G137" s="325"/>
      <c r="H137" s="325"/>
      <c r="I137" s="325"/>
      <c r="J137" s="325"/>
      <c r="K137" s="342"/>
      <c r="L137" s="48"/>
      <c r="AJ137" s="91" t="s">
        <v>2762</v>
      </c>
      <c r="AN137" s="91" t="s">
        <v>2843</v>
      </c>
      <c r="AT137" s="91"/>
      <c r="AU137" s="91"/>
      <c r="BA137" s="13"/>
    </row>
    <row r="138" spans="1:53" ht="51.75" thickBot="1">
      <c r="A138" s="339"/>
      <c r="B138" s="339"/>
      <c r="C138" s="23" t="s">
        <v>20</v>
      </c>
      <c r="D138" s="34" t="s">
        <v>24</v>
      </c>
      <c r="E138" s="23" t="s">
        <v>21</v>
      </c>
      <c r="F138" s="34" t="s">
        <v>25</v>
      </c>
      <c r="G138" s="24" t="s">
        <v>22</v>
      </c>
      <c r="H138" s="24" t="s">
        <v>26</v>
      </c>
      <c r="I138" s="25" t="s">
        <v>23</v>
      </c>
      <c r="J138" s="26" t="s">
        <v>28</v>
      </c>
      <c r="K138" s="30" t="s">
        <v>27</v>
      </c>
      <c r="L138" s="48"/>
      <c r="AJ138" s="124" t="s">
        <v>47</v>
      </c>
      <c r="AN138" s="91" t="s">
        <v>94</v>
      </c>
      <c r="AT138" s="91"/>
      <c r="AU138" s="91"/>
      <c r="BA138" s="13"/>
    </row>
    <row r="139" spans="1:53" ht="12.75">
      <c r="A139" s="5">
        <v>1</v>
      </c>
      <c r="B139" s="43" t="s">
        <v>1978</v>
      </c>
      <c r="C139" s="17"/>
      <c r="D139" s="18"/>
      <c r="E139" s="17"/>
      <c r="F139" s="18"/>
      <c r="G139" s="210">
        <v>29</v>
      </c>
      <c r="H139" s="210">
        <v>58</v>
      </c>
      <c r="I139" s="210">
        <v>1565</v>
      </c>
      <c r="J139" s="212">
        <v>15</v>
      </c>
      <c r="K139" s="31">
        <v>73</v>
      </c>
      <c r="L139" s="48"/>
      <c r="AJ139" s="91" t="s">
        <v>2763</v>
      </c>
      <c r="AN139" s="91" t="s">
        <v>2844</v>
      </c>
      <c r="AT139" s="91"/>
      <c r="AU139" s="91"/>
      <c r="BA139" s="13"/>
    </row>
    <row r="140" spans="1:53" ht="12.75">
      <c r="A140" s="42">
        <v>2</v>
      </c>
      <c r="B140" s="15" t="s">
        <v>1631</v>
      </c>
      <c r="C140" s="202">
        <v>5981</v>
      </c>
      <c r="D140" s="204">
        <v>59</v>
      </c>
      <c r="E140" s="19"/>
      <c r="F140" s="20"/>
      <c r="G140" s="1"/>
      <c r="H140" s="1"/>
      <c r="I140" s="1"/>
      <c r="J140" s="28"/>
      <c r="K140" s="32">
        <v>59</v>
      </c>
      <c r="L140" s="48"/>
      <c r="AJ140" s="91" t="s">
        <v>839</v>
      </c>
      <c r="AN140" s="91" t="s">
        <v>2845</v>
      </c>
      <c r="AT140" s="91"/>
      <c r="AU140" s="91"/>
      <c r="BA140" s="13"/>
    </row>
    <row r="141" spans="1:53" ht="13.5" thickBot="1">
      <c r="A141" s="42">
        <v>3</v>
      </c>
      <c r="B141" s="15" t="s">
        <v>350</v>
      </c>
      <c r="C141" s="203">
        <v>5432</v>
      </c>
      <c r="D141" s="205">
        <v>54</v>
      </c>
      <c r="E141" s="21"/>
      <c r="F141" s="22"/>
      <c r="G141" s="7"/>
      <c r="H141" s="7"/>
      <c r="I141" s="7"/>
      <c r="J141" s="29"/>
      <c r="K141" s="33">
        <v>54</v>
      </c>
      <c r="L141" s="48"/>
      <c r="AJ141" s="91" t="s">
        <v>2764</v>
      </c>
      <c r="AN141" s="91" t="s">
        <v>2846</v>
      </c>
      <c r="AT141" s="91"/>
      <c r="AU141" s="91"/>
      <c r="BA141" s="13"/>
    </row>
    <row r="142" spans="1:53" ht="12.75">
      <c r="A142" s="42">
        <v>4</v>
      </c>
      <c r="B142" s="58" t="s">
        <v>676</v>
      </c>
      <c r="C142" s="17"/>
      <c r="D142" s="18"/>
      <c r="E142" s="206">
        <v>33</v>
      </c>
      <c r="F142" s="208">
        <v>33</v>
      </c>
      <c r="G142" s="10"/>
      <c r="H142" s="10"/>
      <c r="I142" s="10"/>
      <c r="J142" s="27"/>
      <c r="K142" s="31">
        <v>33</v>
      </c>
      <c r="L142" s="48"/>
      <c r="AJ142" s="91" t="s">
        <v>8</v>
      </c>
      <c r="AN142" s="91" t="s">
        <v>2819</v>
      </c>
      <c r="AT142" s="91"/>
      <c r="AU142" s="91"/>
      <c r="BA142" s="13"/>
    </row>
    <row r="143" spans="1:53" ht="12.75">
      <c r="A143" s="42">
        <v>5</v>
      </c>
      <c r="B143" s="232" t="s">
        <v>1328</v>
      </c>
      <c r="C143" s="202">
        <v>3318</v>
      </c>
      <c r="D143" s="204">
        <v>33</v>
      </c>
      <c r="E143" s="19"/>
      <c r="F143" s="20"/>
      <c r="G143" s="1"/>
      <c r="H143" s="1"/>
      <c r="I143" s="1"/>
      <c r="J143" s="28"/>
      <c r="K143" s="32">
        <v>33</v>
      </c>
      <c r="L143" s="48"/>
      <c r="AJ143" s="91" t="s">
        <v>2765</v>
      </c>
      <c r="AN143" s="124" t="s">
        <v>138</v>
      </c>
      <c r="AT143" s="91"/>
      <c r="AU143" s="91"/>
      <c r="BA143" s="13"/>
    </row>
    <row r="144" spans="1:53" ht="13.5" thickBot="1">
      <c r="A144" s="42">
        <v>6</v>
      </c>
      <c r="B144" s="36" t="s">
        <v>346</v>
      </c>
      <c r="C144" s="21"/>
      <c r="D144" s="22"/>
      <c r="E144" s="21"/>
      <c r="F144" s="22"/>
      <c r="G144" s="211">
        <v>13</v>
      </c>
      <c r="H144" s="211">
        <v>26</v>
      </c>
      <c r="I144" s="211">
        <v>560</v>
      </c>
      <c r="J144" s="213">
        <v>5</v>
      </c>
      <c r="K144" s="33">
        <v>31</v>
      </c>
      <c r="L144" s="48"/>
      <c r="AN144" s="124" t="s">
        <v>2847</v>
      </c>
      <c r="AT144" s="91"/>
      <c r="AU144" s="91"/>
      <c r="BA144" s="13"/>
    </row>
    <row r="145" spans="1:47" ht="12.75">
      <c r="A145" s="42">
        <v>7</v>
      </c>
      <c r="B145" s="231" t="s">
        <v>660</v>
      </c>
      <c r="C145" s="40">
        <v>3068</v>
      </c>
      <c r="D145" s="41">
        <v>30</v>
      </c>
      <c r="E145" s="17"/>
      <c r="F145" s="18"/>
      <c r="G145" s="10"/>
      <c r="H145" s="10"/>
      <c r="I145" s="10"/>
      <c r="J145" s="27"/>
      <c r="K145" s="31">
        <v>30</v>
      </c>
      <c r="L145" s="48"/>
      <c r="AN145" s="91" t="s">
        <v>2848</v>
      </c>
      <c r="AT145" s="91"/>
      <c r="AU145" s="91"/>
    </row>
    <row r="146" spans="1:47" ht="12.75">
      <c r="A146" s="42">
        <v>8</v>
      </c>
      <c r="B146" s="37" t="s">
        <v>345</v>
      </c>
      <c r="C146" s="19"/>
      <c r="D146" s="20"/>
      <c r="E146" s="207">
        <v>29</v>
      </c>
      <c r="F146" s="209">
        <v>29</v>
      </c>
      <c r="G146" s="1"/>
      <c r="H146" s="1"/>
      <c r="I146" s="1"/>
      <c r="J146" s="28"/>
      <c r="K146" s="32">
        <v>29</v>
      </c>
      <c r="L146" s="48"/>
      <c r="AN146" s="91" t="s">
        <v>2849</v>
      </c>
      <c r="AT146" s="91"/>
      <c r="AU146" s="91"/>
    </row>
    <row r="147" spans="1:47" ht="13.5" thickBot="1">
      <c r="A147" s="42">
        <v>9</v>
      </c>
      <c r="B147" s="256" t="s">
        <v>2860</v>
      </c>
      <c r="C147" s="21"/>
      <c r="D147" s="22"/>
      <c r="E147" s="60">
        <v>29</v>
      </c>
      <c r="F147" s="61">
        <v>29</v>
      </c>
      <c r="G147" s="7"/>
      <c r="H147" s="7"/>
      <c r="I147" s="7"/>
      <c r="J147" s="29"/>
      <c r="K147" s="33">
        <v>29</v>
      </c>
      <c r="L147" s="48"/>
      <c r="AN147" s="124" t="s">
        <v>2850</v>
      </c>
      <c r="AT147" s="91"/>
      <c r="AU147" s="91"/>
    </row>
    <row r="148" spans="1:47" ht="12.75">
      <c r="A148" s="42">
        <v>10</v>
      </c>
      <c r="B148" s="278" t="s">
        <v>661</v>
      </c>
      <c r="C148" s="17"/>
      <c r="D148" s="18"/>
      <c r="E148" s="17"/>
      <c r="F148" s="18"/>
      <c r="G148" s="210">
        <v>10</v>
      </c>
      <c r="H148" s="210">
        <v>20</v>
      </c>
      <c r="I148" s="210">
        <v>712</v>
      </c>
      <c r="J148" s="212">
        <v>7</v>
      </c>
      <c r="K148" s="31">
        <v>27</v>
      </c>
      <c r="L148" s="49"/>
      <c r="AN148" s="124" t="s">
        <v>485</v>
      </c>
      <c r="AT148" s="91"/>
      <c r="AU148" s="91"/>
    </row>
    <row r="149" spans="1:47" ht="12.75">
      <c r="A149" s="42">
        <v>11</v>
      </c>
      <c r="B149" s="15" t="s">
        <v>1332</v>
      </c>
      <c r="C149" s="202">
        <v>2659</v>
      </c>
      <c r="D149" s="204">
        <v>26</v>
      </c>
      <c r="E149" s="19"/>
      <c r="F149" s="20"/>
      <c r="G149" s="1"/>
      <c r="H149" s="1"/>
      <c r="I149" s="1"/>
      <c r="J149" s="28"/>
      <c r="K149" s="32">
        <v>26</v>
      </c>
      <c r="L149" s="49"/>
      <c r="AN149" s="124" t="s">
        <v>2851</v>
      </c>
      <c r="AT149" s="91"/>
      <c r="AU149" s="91"/>
    </row>
    <row r="150" spans="1:47" ht="13.5" thickBot="1">
      <c r="A150" s="42">
        <v>12</v>
      </c>
      <c r="B150" s="277" t="s">
        <v>1629</v>
      </c>
      <c r="C150" s="21"/>
      <c r="D150" s="22"/>
      <c r="E150" s="21"/>
      <c r="F150" s="22"/>
      <c r="G150" s="211">
        <v>8</v>
      </c>
      <c r="H150" s="211">
        <v>16</v>
      </c>
      <c r="I150" s="211">
        <v>1083</v>
      </c>
      <c r="J150" s="213">
        <v>10</v>
      </c>
      <c r="K150" s="33">
        <v>26</v>
      </c>
      <c r="L150" s="49"/>
      <c r="AN150" s="91" t="s">
        <v>2852</v>
      </c>
      <c r="AT150" s="91"/>
      <c r="AU150" s="91"/>
    </row>
    <row r="151" spans="1:47" ht="12.75">
      <c r="A151" s="42">
        <v>13</v>
      </c>
      <c r="B151" s="276" t="s">
        <v>687</v>
      </c>
      <c r="C151" s="17"/>
      <c r="D151" s="18"/>
      <c r="E151" s="206">
        <v>24</v>
      </c>
      <c r="F151" s="208">
        <v>24</v>
      </c>
      <c r="G151" s="10"/>
      <c r="H151" s="10"/>
      <c r="I151" s="10"/>
      <c r="J151" s="27"/>
      <c r="K151" s="31">
        <v>24</v>
      </c>
      <c r="L151" s="11"/>
      <c r="AN151" s="91" t="s">
        <v>2853</v>
      </c>
      <c r="AT151" s="91"/>
      <c r="AU151" s="91"/>
    </row>
    <row r="152" spans="1:47" ht="12.75">
      <c r="A152" s="42">
        <v>14</v>
      </c>
      <c r="B152" s="229" t="s">
        <v>1327</v>
      </c>
      <c r="C152" s="19"/>
      <c r="D152" s="20"/>
      <c r="E152" s="207">
        <v>22</v>
      </c>
      <c r="F152" s="209">
        <v>22</v>
      </c>
      <c r="G152" s="1"/>
      <c r="H152" s="1"/>
      <c r="I152" s="1"/>
      <c r="J152" s="28"/>
      <c r="K152" s="32">
        <v>22</v>
      </c>
      <c r="L152" s="11"/>
      <c r="AN152" s="91" t="s">
        <v>2854</v>
      </c>
      <c r="AT152" s="91"/>
      <c r="AU152" s="91"/>
    </row>
    <row r="153" spans="1:47" ht="13.5" thickBot="1">
      <c r="A153" s="42">
        <v>15</v>
      </c>
      <c r="B153" s="15" t="s">
        <v>491</v>
      </c>
      <c r="C153" s="203">
        <v>2054</v>
      </c>
      <c r="D153" s="205">
        <v>20</v>
      </c>
      <c r="E153" s="21"/>
      <c r="F153" s="22"/>
      <c r="G153" s="7"/>
      <c r="H153" s="7"/>
      <c r="I153" s="7"/>
      <c r="J153" s="29"/>
      <c r="K153" s="33">
        <v>20</v>
      </c>
      <c r="L153" s="12"/>
      <c r="AN153" s="124" t="s">
        <v>2855</v>
      </c>
      <c r="AT153" s="91"/>
      <c r="AU153" s="91"/>
    </row>
    <row r="154" spans="1:47" ht="13.5" thickBot="1">
      <c r="A154" s="42">
        <v>16</v>
      </c>
      <c r="B154" s="44" t="s">
        <v>344</v>
      </c>
      <c r="C154" s="40">
        <v>1975</v>
      </c>
      <c r="D154" s="41">
        <v>19</v>
      </c>
      <c r="E154" s="17"/>
      <c r="F154" s="18"/>
      <c r="G154" s="10"/>
      <c r="H154" s="10"/>
      <c r="I154" s="10"/>
      <c r="J154" s="27"/>
      <c r="K154" s="31">
        <v>19</v>
      </c>
      <c r="L154" s="12"/>
      <c r="AN154" s="64" t="s">
        <v>749</v>
      </c>
      <c r="AT154" s="91"/>
      <c r="AU154" s="91"/>
    </row>
    <row r="155" spans="1:47" ht="12.75">
      <c r="A155" s="42">
        <v>17</v>
      </c>
      <c r="B155" s="36" t="s">
        <v>352</v>
      </c>
      <c r="C155" s="19"/>
      <c r="D155" s="20"/>
      <c r="E155" s="19"/>
      <c r="F155" s="20"/>
      <c r="G155" s="38">
        <v>4</v>
      </c>
      <c r="H155" s="38">
        <v>8</v>
      </c>
      <c r="I155" s="38">
        <v>895</v>
      </c>
      <c r="J155" s="39">
        <v>8</v>
      </c>
      <c r="K155" s="32">
        <v>16</v>
      </c>
      <c r="O155" s="88"/>
      <c r="AN155" s="91" t="s">
        <v>2856</v>
      </c>
      <c r="AT155" s="91"/>
      <c r="AU155" s="91"/>
    </row>
    <row r="156" spans="1:47" ht="13.5" thickBot="1">
      <c r="A156" s="42">
        <v>18</v>
      </c>
      <c r="B156" s="285" t="s">
        <v>1326</v>
      </c>
      <c r="C156" s="257"/>
      <c r="D156" s="258"/>
      <c r="E156" s="257"/>
      <c r="F156" s="258"/>
      <c r="G156" s="287">
        <v>3</v>
      </c>
      <c r="H156" s="287">
        <v>6</v>
      </c>
      <c r="I156" s="287">
        <v>140</v>
      </c>
      <c r="J156" s="289">
        <v>1</v>
      </c>
      <c r="K156" s="263">
        <v>7</v>
      </c>
      <c r="O156" s="88"/>
      <c r="AN156" s="91" t="s">
        <v>2857</v>
      </c>
      <c r="AT156" s="91"/>
      <c r="AU156" s="91"/>
    </row>
    <row r="157" spans="1:47" ht="12.75">
      <c r="A157" s="42">
        <v>19</v>
      </c>
      <c r="B157" s="58" t="s">
        <v>353</v>
      </c>
      <c r="C157" s="267"/>
      <c r="D157" s="268"/>
      <c r="E157" s="291">
        <v>7</v>
      </c>
      <c r="F157" s="292">
        <v>7</v>
      </c>
      <c r="G157" s="269"/>
      <c r="H157" s="269"/>
      <c r="I157" s="269"/>
      <c r="J157" s="270"/>
      <c r="K157" s="271">
        <v>7</v>
      </c>
      <c r="O157" s="88"/>
      <c r="AN157" s="91" t="s">
        <v>2858</v>
      </c>
      <c r="AT157" s="91"/>
      <c r="AU157" s="91"/>
    </row>
    <row r="158" spans="1:47" ht="12.75">
      <c r="A158" s="42">
        <v>20</v>
      </c>
      <c r="B158" s="36" t="s">
        <v>1633</v>
      </c>
      <c r="C158" s="19"/>
      <c r="D158" s="20"/>
      <c r="E158" s="19"/>
      <c r="F158" s="20"/>
      <c r="G158" s="38">
        <v>0</v>
      </c>
      <c r="H158" s="38">
        <v>0</v>
      </c>
      <c r="I158" s="38">
        <v>0</v>
      </c>
      <c r="J158" s="39">
        <v>0</v>
      </c>
      <c r="K158" s="32">
        <v>0</v>
      </c>
      <c r="AN158" s="91" t="s">
        <v>8</v>
      </c>
      <c r="AT158" s="91"/>
      <c r="AU158" s="91"/>
    </row>
    <row r="159" spans="1:47" ht="18.75" customHeight="1" thickBot="1">
      <c r="A159" s="42">
        <v>21</v>
      </c>
      <c r="B159" s="37" t="s">
        <v>2861</v>
      </c>
      <c r="C159" s="21"/>
      <c r="D159" s="22"/>
      <c r="E159" s="60">
        <v>0</v>
      </c>
      <c r="F159" s="61">
        <v>0</v>
      </c>
      <c r="G159" s="7"/>
      <c r="H159" s="7"/>
      <c r="I159" s="7"/>
      <c r="J159" s="29"/>
      <c r="K159" s="33">
        <v>0</v>
      </c>
      <c r="AN159" s="91" t="s">
        <v>2859</v>
      </c>
      <c r="AT159" s="91"/>
      <c r="AU159" s="91"/>
    </row>
    <row r="160" spans="1:47" ht="13.5" customHeight="1">
      <c r="A160" s="42">
        <v>22</v>
      </c>
      <c r="B160" s="231"/>
      <c r="C160" s="265"/>
      <c r="D160" s="266"/>
      <c r="E160" s="267"/>
      <c r="F160" s="268"/>
      <c r="G160" s="269"/>
      <c r="H160" s="269"/>
      <c r="I160" s="269"/>
      <c r="J160" s="270"/>
      <c r="K160" s="271"/>
      <c r="AT160" s="91"/>
      <c r="AU160" s="91"/>
    </row>
    <row r="161" spans="1:47" ht="12.75">
      <c r="A161" s="42">
        <v>23</v>
      </c>
      <c r="B161" s="233"/>
      <c r="C161" s="19"/>
      <c r="D161" s="20"/>
      <c r="E161" s="19"/>
      <c r="F161" s="20"/>
      <c r="G161" s="38"/>
      <c r="H161" s="38"/>
      <c r="I161" s="38"/>
      <c r="J161" s="39"/>
      <c r="K161" s="32"/>
      <c r="AT161" s="91"/>
      <c r="AU161" s="91"/>
    </row>
    <row r="162" spans="1:47" ht="13.5" thickBot="1">
      <c r="A162" s="42">
        <v>24</v>
      </c>
      <c r="B162" s="273"/>
      <c r="C162" s="21"/>
      <c r="D162" s="22"/>
      <c r="E162" s="60"/>
      <c r="F162" s="61"/>
      <c r="G162" s="7"/>
      <c r="H162" s="7"/>
      <c r="I162" s="7"/>
      <c r="J162" s="29"/>
      <c r="K162" s="33"/>
      <c r="AT162" s="91"/>
      <c r="AU162" s="91"/>
    </row>
    <row r="163" spans="46:47" ht="12.75">
      <c r="AT163" s="91"/>
      <c r="AU163" s="91"/>
    </row>
    <row r="164" spans="46:47" ht="12.75">
      <c r="AT164" s="91"/>
      <c r="AU164" s="91"/>
    </row>
    <row r="165" spans="46:47" ht="12.75">
      <c r="AT165" s="91"/>
      <c r="AU165" s="91"/>
    </row>
    <row r="166" spans="46:47" ht="12.75">
      <c r="AT166" s="91"/>
      <c r="AU166" s="91"/>
    </row>
    <row r="167" spans="46:47" ht="12.75">
      <c r="AT167" s="91"/>
      <c r="AU167" s="91"/>
    </row>
    <row r="168" spans="46:47" ht="12.75">
      <c r="AT168" s="91"/>
      <c r="AU168" s="91"/>
    </row>
    <row r="169" spans="46:47" ht="12.75">
      <c r="AT169" s="91"/>
      <c r="AU169" s="91"/>
    </row>
    <row r="170" spans="46:47" ht="12.75">
      <c r="AT170" s="91"/>
      <c r="AU170" s="91"/>
    </row>
  </sheetData>
  <sheetProtection/>
  <mergeCells count="23">
    <mergeCell ref="L131:L132"/>
    <mergeCell ref="A137:A138"/>
    <mergeCell ref="B137:B138"/>
    <mergeCell ref="C137:K137"/>
    <mergeCell ref="W103:X103"/>
    <mergeCell ref="W104:X104"/>
    <mergeCell ref="L108:L109"/>
    <mergeCell ref="AD42:AD43"/>
    <mergeCell ref="AD85:AD86"/>
    <mergeCell ref="A1:AE1"/>
    <mergeCell ref="W102:X102"/>
    <mergeCell ref="A85:A86"/>
    <mergeCell ref="B85:B86"/>
    <mergeCell ref="C85:K85"/>
    <mergeCell ref="C42:K42"/>
    <mergeCell ref="L42:T42"/>
    <mergeCell ref="U42:AC42"/>
    <mergeCell ref="L85:L86"/>
    <mergeCell ref="A42:A43"/>
    <mergeCell ref="B42:B43"/>
    <mergeCell ref="A111:A112"/>
    <mergeCell ref="B111:B112"/>
    <mergeCell ref="C111:K1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214748402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Aivita Lizdika</dc:creator>
  <cp:keywords/>
  <dc:description/>
  <cp:lastModifiedBy>User</cp:lastModifiedBy>
  <cp:lastPrinted>2009-04-22T19:24:48Z</cp:lastPrinted>
  <dcterms:created xsi:type="dcterms:W3CDTF">2013-09-20T09:12:16Z</dcterms:created>
  <dcterms:modified xsi:type="dcterms:W3CDTF">2024-03-02T20:42:50Z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:print-date">
    <vt:filetime>2013-09-22T07:52:57Z</vt:filetime>
  </property>
</Properties>
</file>